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19425" windowHeight="10425" activeTab="1"/>
  </bookViews>
  <sheets>
    <sheet name="Rekapitulace stavby" sheetId="1" r:id="rId1"/>
    <sheet name="1 - Stavební část" sheetId="2" r:id="rId2"/>
    <sheet name="2 - Ústřední vytápění" sheetId="3" r:id="rId3"/>
    <sheet name="3 - Vzduchotechnika" sheetId="4" r:id="rId4"/>
    <sheet name="4 - Zdravotní technika" sheetId="5" r:id="rId5"/>
    <sheet name="01 - Silnoproudé elektroi..." sheetId="6" r:id="rId6"/>
    <sheet name="02 - Světelné instalace" sheetId="7" r:id="rId7"/>
    <sheet name="03 - Slaboproudé instalace" sheetId="8" r:id="rId8"/>
    <sheet name="04 - Signalizace požáru" sheetId="9" r:id="rId9"/>
    <sheet name="05 - Ostatní náklady" sheetId="10" r:id="rId10"/>
    <sheet name="6 - Vedlejší a ostatní ná..." sheetId="11" r:id="rId11"/>
  </sheets>
  <definedNames>
    <definedName name="_xlnm._FilterDatabase" localSheetId="5" hidden="1">'01 - Silnoproudé elektroi...'!$C$123:$K$162</definedName>
    <definedName name="_xlnm._FilterDatabase" localSheetId="6" hidden="1">'02 - Světelné instalace'!$C$122:$K$150</definedName>
    <definedName name="_xlnm._FilterDatabase" localSheetId="7" hidden="1">'03 - Slaboproudé instalace'!$C$122:$K$152</definedName>
    <definedName name="_xlnm._FilterDatabase" localSheetId="8" hidden="1">'04 - Signalizace požáru'!$C$122:$K$148</definedName>
    <definedName name="_xlnm._FilterDatabase" localSheetId="9" hidden="1">'05 - Ostatní náklady'!$C$121:$K$141</definedName>
    <definedName name="_xlnm._FilterDatabase" localSheetId="1" hidden="1">'1 - Stavební část'!$C$135:$K$1481</definedName>
    <definedName name="_xlnm._FilterDatabase" localSheetId="2" hidden="1">'2 - Ústřední vytápění'!$C$119:$K$162</definedName>
    <definedName name="_xlnm._FilterDatabase" localSheetId="3" hidden="1">'3 - Vzduchotechnika'!$C$116:$K$152</definedName>
    <definedName name="_xlnm._FilterDatabase" localSheetId="4" hidden="1">'4 - Zdravotní technika'!$C$119:$K$199</definedName>
    <definedName name="_xlnm._FilterDatabase" localSheetId="10" hidden="1">'6 - Vedlejší a ostatní ná...'!$C$121:$K$155</definedName>
    <definedName name="_xlnm.Print_Titles" localSheetId="5">'01 - Silnoproudé elektroi...'!$123:$123</definedName>
    <definedName name="_xlnm.Print_Titles" localSheetId="6">'02 - Světelné instalace'!$122:$122</definedName>
    <definedName name="_xlnm.Print_Titles" localSheetId="7">'03 - Slaboproudé instalace'!$122:$122</definedName>
    <definedName name="_xlnm.Print_Titles" localSheetId="8">'04 - Signalizace požáru'!$122:$122</definedName>
    <definedName name="_xlnm.Print_Titles" localSheetId="9">'05 - Ostatní náklady'!$121:$121</definedName>
    <definedName name="_xlnm.Print_Titles" localSheetId="1">'1 - Stavební část'!$135:$135</definedName>
    <definedName name="_xlnm.Print_Titles" localSheetId="2">'2 - Ústřední vytápění'!$119:$119</definedName>
    <definedName name="_xlnm.Print_Titles" localSheetId="3">'3 - Vzduchotechnika'!$116:$116</definedName>
    <definedName name="_xlnm.Print_Titles" localSheetId="4">'4 - Zdravotní technika'!$119:$119</definedName>
    <definedName name="_xlnm.Print_Titles" localSheetId="10">'6 - Vedlejší a ostatní ná...'!$121:$121</definedName>
    <definedName name="_xlnm.Print_Titles" localSheetId="0">'Rekapitulace stavby'!$92:$92</definedName>
    <definedName name="_xlnm.Print_Area" localSheetId="5">'01 - Silnoproudé elektroi...'!$C$4:$J$76,'01 - Silnoproudé elektroi...'!$C$82:$J$103,'01 - Silnoproudé elektroi...'!$C$109:$K$162</definedName>
    <definedName name="_xlnm.Print_Area" localSheetId="6">'02 - Světelné instalace'!$C$4:$J$76,'02 - Světelné instalace'!$C$82:$J$102,'02 - Světelné instalace'!$C$108:$K$150</definedName>
    <definedName name="_xlnm.Print_Area" localSheetId="7">'03 - Slaboproudé instalace'!$C$4:$J$76,'03 - Slaboproudé instalace'!$C$82:$J$102,'03 - Slaboproudé instalace'!$C$108:$K$152</definedName>
    <definedName name="_xlnm.Print_Area" localSheetId="8">'04 - Signalizace požáru'!$C$4:$J$76,'04 - Signalizace požáru'!$C$82:$J$102,'04 - Signalizace požáru'!$C$108:$K$148</definedName>
    <definedName name="_xlnm.Print_Area" localSheetId="9">'05 - Ostatní náklady'!$C$4:$J$76,'05 - Ostatní náklady'!$C$82:$J$101,'05 - Ostatní náklady'!$C$107:$K$141</definedName>
    <definedName name="_xlnm.Print_Area" localSheetId="1">'1 - Stavební část'!$C$4:$J$76,'1 - Stavební část'!$C$82:$J$117,'1 - Stavební část'!$C$123:$K$1481</definedName>
    <definedName name="_xlnm.Print_Area" localSheetId="2">'2 - Ústřední vytápění'!$C$4:$J$76,'2 - Ústřední vytápění'!$C$82:$J$101,'2 - Ústřední vytápění'!$C$107:$K$162</definedName>
    <definedName name="_xlnm.Print_Area" localSheetId="3">'3 - Vzduchotechnika'!$C$4:$J$76,'3 - Vzduchotechnika'!$C$82:$J$98,'3 - Vzduchotechnika'!$C$104:$K$152</definedName>
    <definedName name="_xlnm.Print_Area" localSheetId="4">'4 - Zdravotní technika'!$C$4:$J$76,'4 - Zdravotní technika'!$C$82:$J$101,'4 - Zdravotní technika'!$C$107:$K$199</definedName>
    <definedName name="_xlnm.Print_Area" localSheetId="10">'6 - Vedlejší a ostatní ná...'!$C$4:$J$76,'6 - Vedlejší a ostatní ná...'!$C$82:$J$103,'6 - Vedlejší a ostatní ná...'!$C$109:$K$155</definedName>
    <definedName name="_xlnm.Print_Area" localSheetId="0">'Rekapitulace stavby'!$D$4:$AO$76,'Rekapitulace stavby'!$C$82:$AQ$106</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19" i="7" l="1"/>
  <c r="J20" i="7"/>
  <c r="J37" i="11" l="1"/>
  <c r="J36" i="11"/>
  <c r="AY105" i="1"/>
  <c r="J35" i="11"/>
  <c r="AX105" i="1"/>
  <c r="BI154" i="11"/>
  <c r="BH154" i="11"/>
  <c r="BG154" i="11"/>
  <c r="BF154" i="11"/>
  <c r="T154" i="11"/>
  <c r="R154" i="11"/>
  <c r="P154" i="11"/>
  <c r="BI152" i="11"/>
  <c r="BH152" i="11"/>
  <c r="BG152" i="11"/>
  <c r="BF152" i="11"/>
  <c r="T152" i="11"/>
  <c r="R152" i="11"/>
  <c r="P152" i="11"/>
  <c r="BI150" i="11"/>
  <c r="BH150" i="11"/>
  <c r="BG150" i="11"/>
  <c r="BF150" i="11"/>
  <c r="T150" i="11"/>
  <c r="R150" i="11"/>
  <c r="P150" i="11"/>
  <c r="BI148" i="11"/>
  <c r="BH148" i="11"/>
  <c r="BG148" i="11"/>
  <c r="BF148" i="11"/>
  <c r="T148" i="11"/>
  <c r="R148" i="11"/>
  <c r="P148" i="11"/>
  <c r="BI143" i="11"/>
  <c r="BH143" i="11"/>
  <c r="BG143" i="11"/>
  <c r="BF143" i="11"/>
  <c r="T143" i="11"/>
  <c r="T142" i="11"/>
  <c r="R143" i="11"/>
  <c r="R142" i="11"/>
  <c r="P143" i="11"/>
  <c r="P142" i="11"/>
  <c r="BI140" i="11"/>
  <c r="BH140" i="11"/>
  <c r="BG140" i="11"/>
  <c r="BF140" i="11"/>
  <c r="T140" i="11"/>
  <c r="R140" i="11"/>
  <c r="P140" i="11"/>
  <c r="BI138" i="11"/>
  <c r="BH138" i="11"/>
  <c r="BG138" i="11"/>
  <c r="BF138" i="11"/>
  <c r="T138" i="11"/>
  <c r="R138" i="11"/>
  <c r="P138" i="11"/>
  <c r="BI136" i="11"/>
  <c r="BH136" i="11"/>
  <c r="BG136" i="11"/>
  <c r="BF136" i="11"/>
  <c r="T136" i="11"/>
  <c r="R136" i="11"/>
  <c r="P136" i="11"/>
  <c r="BI133" i="11"/>
  <c r="BH133" i="11"/>
  <c r="BG133" i="11"/>
  <c r="BF133" i="11"/>
  <c r="T133" i="11"/>
  <c r="R133" i="11"/>
  <c r="P133" i="11"/>
  <c r="BI131" i="11"/>
  <c r="BH131" i="11"/>
  <c r="BG131" i="11"/>
  <c r="BF131" i="11"/>
  <c r="T131" i="11"/>
  <c r="R131" i="11"/>
  <c r="P131" i="11"/>
  <c r="BI130" i="11"/>
  <c r="BH130" i="11"/>
  <c r="BG130" i="11"/>
  <c r="BF130" i="11"/>
  <c r="T130" i="11"/>
  <c r="R130" i="11"/>
  <c r="P130" i="11"/>
  <c r="BI127" i="11"/>
  <c r="BH127" i="11"/>
  <c r="BG127" i="11"/>
  <c r="BF127" i="11"/>
  <c r="T127" i="11"/>
  <c r="R127" i="11"/>
  <c r="P127" i="11"/>
  <c r="BI125" i="11"/>
  <c r="BH125" i="11"/>
  <c r="BG125" i="11"/>
  <c r="BF125" i="11"/>
  <c r="T125" i="11"/>
  <c r="R125" i="11"/>
  <c r="P125" i="11"/>
  <c r="J118" i="11"/>
  <c r="F118" i="11"/>
  <c r="F116" i="11"/>
  <c r="E114" i="11"/>
  <c r="J91" i="11"/>
  <c r="F91" i="11"/>
  <c r="F89" i="11"/>
  <c r="E87" i="11"/>
  <c r="J24" i="11"/>
  <c r="E24" i="11"/>
  <c r="J119" i="11" s="1"/>
  <c r="J23" i="11"/>
  <c r="J18" i="11"/>
  <c r="E18" i="11"/>
  <c r="F92" i="11" s="1"/>
  <c r="J17" i="11"/>
  <c r="J12" i="11"/>
  <c r="J89" i="11"/>
  <c r="E7" i="11"/>
  <c r="E112" i="11" s="1"/>
  <c r="J39" i="10"/>
  <c r="J38" i="10"/>
  <c r="AY104" i="1"/>
  <c r="J37" i="10"/>
  <c r="AX104" i="1"/>
  <c r="BI141" i="10"/>
  <c r="BH141" i="10"/>
  <c r="BG141" i="10"/>
  <c r="BF141" i="10"/>
  <c r="T141" i="10"/>
  <c r="R141" i="10"/>
  <c r="P141" i="10"/>
  <c r="BI140" i="10"/>
  <c r="BH140" i="10"/>
  <c r="BG140" i="10"/>
  <c r="BF140" i="10"/>
  <c r="T140" i="10"/>
  <c r="R140" i="10"/>
  <c r="P140" i="10"/>
  <c r="BI139" i="10"/>
  <c r="BH139" i="10"/>
  <c r="BG139" i="10"/>
  <c r="BF139" i="10"/>
  <c r="T139" i="10"/>
  <c r="R139" i="10"/>
  <c r="P139" i="10"/>
  <c r="BI137" i="10"/>
  <c r="BH137" i="10"/>
  <c r="BG137" i="10"/>
  <c r="BF137" i="10"/>
  <c r="T137" i="10"/>
  <c r="R137" i="10"/>
  <c r="P137" i="10"/>
  <c r="BI136" i="10"/>
  <c r="BH136" i="10"/>
  <c r="BG136" i="10"/>
  <c r="BF136" i="10"/>
  <c r="T136" i="10"/>
  <c r="R136" i="10"/>
  <c r="P136" i="10"/>
  <c r="BI135" i="10"/>
  <c r="BH135" i="10"/>
  <c r="BG135" i="10"/>
  <c r="BF135" i="10"/>
  <c r="T135" i="10"/>
  <c r="R135" i="10"/>
  <c r="P135" i="10"/>
  <c r="BI133" i="10"/>
  <c r="BH133" i="10"/>
  <c r="BG133" i="10"/>
  <c r="BF133" i="10"/>
  <c r="T133" i="10"/>
  <c r="R133" i="10"/>
  <c r="P133" i="10"/>
  <c r="BI132" i="10"/>
  <c r="BH132" i="10"/>
  <c r="BG132" i="10"/>
  <c r="BF132" i="10"/>
  <c r="T132" i="10"/>
  <c r="R132" i="10"/>
  <c r="P132" i="10"/>
  <c r="BI130" i="10"/>
  <c r="BH130" i="10"/>
  <c r="BG130" i="10"/>
  <c r="BF130" i="10"/>
  <c r="T130" i="10"/>
  <c r="R130" i="10"/>
  <c r="P130" i="10"/>
  <c r="BI128" i="10"/>
  <c r="BH128" i="10"/>
  <c r="BG128" i="10"/>
  <c r="BF128" i="10"/>
  <c r="T128" i="10"/>
  <c r="R128" i="10"/>
  <c r="P128" i="10"/>
  <c r="BI127" i="10"/>
  <c r="BH127" i="10"/>
  <c r="BG127" i="10"/>
  <c r="BF127" i="10"/>
  <c r="T127" i="10"/>
  <c r="R127" i="10"/>
  <c r="P127" i="10"/>
  <c r="BI126" i="10"/>
  <c r="BH126" i="10"/>
  <c r="BG126" i="10"/>
  <c r="BF126" i="10"/>
  <c r="T126" i="10"/>
  <c r="R126" i="10"/>
  <c r="P126" i="10"/>
  <c r="BI125" i="10"/>
  <c r="BH125" i="10"/>
  <c r="BG125" i="10"/>
  <c r="BF125" i="10"/>
  <c r="T125" i="10"/>
  <c r="R125" i="10"/>
  <c r="P125" i="10"/>
  <c r="BI124" i="10"/>
  <c r="BH124" i="10"/>
  <c r="BG124" i="10"/>
  <c r="BF124" i="10"/>
  <c r="T124" i="10"/>
  <c r="R124" i="10"/>
  <c r="P124" i="10"/>
  <c r="F116" i="10"/>
  <c r="E114" i="10"/>
  <c r="F91" i="10"/>
  <c r="E89" i="10"/>
  <c r="J26" i="10"/>
  <c r="E26" i="10"/>
  <c r="J119" i="10"/>
  <c r="J25" i="10"/>
  <c r="J23" i="10"/>
  <c r="E23" i="10"/>
  <c r="J118" i="10" s="1"/>
  <c r="J22" i="10"/>
  <c r="J20" i="10"/>
  <c r="E20" i="10"/>
  <c r="F119" i="10"/>
  <c r="J19" i="10"/>
  <c r="J17" i="10"/>
  <c r="E17" i="10"/>
  <c r="F93" i="10" s="1"/>
  <c r="J16" i="10"/>
  <c r="J14" i="10"/>
  <c r="J116" i="10"/>
  <c r="E7" i="10"/>
  <c r="E85" i="10" s="1"/>
  <c r="J39" i="9"/>
  <c r="J38" i="9"/>
  <c r="AY103" i="1" s="1"/>
  <c r="J37" i="9"/>
  <c r="AX103" i="1" s="1"/>
  <c r="BI148" i="9"/>
  <c r="BH148" i="9"/>
  <c r="BG148" i="9"/>
  <c r="BF148" i="9"/>
  <c r="T148" i="9"/>
  <c r="R148" i="9"/>
  <c r="P148" i="9"/>
  <c r="BI147" i="9"/>
  <c r="BH147" i="9"/>
  <c r="BG147" i="9"/>
  <c r="BF147" i="9"/>
  <c r="T147" i="9"/>
  <c r="R147" i="9"/>
  <c r="P147" i="9"/>
  <c r="BI146" i="9"/>
  <c r="BH146" i="9"/>
  <c r="BG146" i="9"/>
  <c r="BF146" i="9"/>
  <c r="T146" i="9"/>
  <c r="R146" i="9"/>
  <c r="P146" i="9"/>
  <c r="BI145" i="9"/>
  <c r="BH145" i="9"/>
  <c r="BG145" i="9"/>
  <c r="BF145" i="9"/>
  <c r="T145" i="9"/>
  <c r="R145" i="9"/>
  <c r="P145" i="9"/>
  <c r="BI144" i="9"/>
  <c r="BH144" i="9"/>
  <c r="BG144" i="9"/>
  <c r="BF144" i="9"/>
  <c r="T144" i="9"/>
  <c r="R144" i="9"/>
  <c r="P144" i="9"/>
  <c r="BI143" i="9"/>
  <c r="BH143" i="9"/>
  <c r="BG143" i="9"/>
  <c r="BF143" i="9"/>
  <c r="T143" i="9"/>
  <c r="R143" i="9"/>
  <c r="P143" i="9"/>
  <c r="BI142" i="9"/>
  <c r="BH142" i="9"/>
  <c r="BG142" i="9"/>
  <c r="BF142" i="9"/>
  <c r="T142" i="9"/>
  <c r="R142" i="9"/>
  <c r="P142" i="9"/>
  <c r="BI141" i="9"/>
  <c r="BH141" i="9"/>
  <c r="BG141" i="9"/>
  <c r="BF141" i="9"/>
  <c r="T141" i="9"/>
  <c r="R141" i="9"/>
  <c r="P141" i="9"/>
  <c r="BI139" i="9"/>
  <c r="BH139" i="9"/>
  <c r="BG139" i="9"/>
  <c r="BF139" i="9"/>
  <c r="T139" i="9"/>
  <c r="R139" i="9"/>
  <c r="P139" i="9"/>
  <c r="BI138" i="9"/>
  <c r="BH138" i="9"/>
  <c r="BG138" i="9"/>
  <c r="BF138" i="9"/>
  <c r="T138" i="9"/>
  <c r="R138" i="9"/>
  <c r="P138" i="9"/>
  <c r="BI137" i="9"/>
  <c r="BH137" i="9"/>
  <c r="BG137" i="9"/>
  <c r="BF137" i="9"/>
  <c r="T137" i="9"/>
  <c r="R137" i="9"/>
  <c r="P137" i="9"/>
  <c r="BI135" i="9"/>
  <c r="BH135" i="9"/>
  <c r="BG135" i="9"/>
  <c r="BF135" i="9"/>
  <c r="T135" i="9"/>
  <c r="R135" i="9"/>
  <c r="P135" i="9"/>
  <c r="BI134" i="9"/>
  <c r="BH134" i="9"/>
  <c r="BG134" i="9"/>
  <c r="BF134" i="9"/>
  <c r="T134" i="9"/>
  <c r="R134" i="9"/>
  <c r="P134" i="9"/>
  <c r="BI132" i="9"/>
  <c r="BH132" i="9"/>
  <c r="BG132" i="9"/>
  <c r="BF132" i="9"/>
  <c r="T132" i="9"/>
  <c r="R132" i="9"/>
  <c r="P132" i="9"/>
  <c r="BI130" i="9"/>
  <c r="BH130" i="9"/>
  <c r="BG130" i="9"/>
  <c r="BF130" i="9"/>
  <c r="T130" i="9"/>
  <c r="R130" i="9"/>
  <c r="P130" i="9"/>
  <c r="BI128" i="9"/>
  <c r="BH128" i="9"/>
  <c r="BG128" i="9"/>
  <c r="BF128" i="9"/>
  <c r="T128" i="9"/>
  <c r="R128" i="9"/>
  <c r="P128" i="9"/>
  <c r="BI126" i="9"/>
  <c r="BH126" i="9"/>
  <c r="BG126" i="9"/>
  <c r="BF126" i="9"/>
  <c r="T126" i="9"/>
  <c r="R126" i="9"/>
  <c r="P126" i="9"/>
  <c r="F117" i="9"/>
  <c r="E115" i="9"/>
  <c r="F91" i="9"/>
  <c r="E89" i="9"/>
  <c r="J26" i="9"/>
  <c r="E26" i="9"/>
  <c r="J94" i="9" s="1"/>
  <c r="J25" i="9"/>
  <c r="J23" i="9"/>
  <c r="E23" i="9"/>
  <c r="J119" i="9"/>
  <c r="J22" i="9"/>
  <c r="J20" i="9"/>
  <c r="E20" i="9"/>
  <c r="F120" i="9" s="1"/>
  <c r="J19" i="9"/>
  <c r="J17" i="9"/>
  <c r="E17" i="9"/>
  <c r="F119" i="9"/>
  <c r="J16" i="9"/>
  <c r="J14" i="9"/>
  <c r="J91" i="9"/>
  <c r="E7" i="9"/>
  <c r="E85" i="9"/>
  <c r="J39" i="8"/>
  <c r="J38" i="8"/>
  <c r="AY102" i="1"/>
  <c r="J37" i="8"/>
  <c r="AX102" i="1"/>
  <c r="BI152" i="8"/>
  <c r="BH152" i="8"/>
  <c r="BG152" i="8"/>
  <c r="BF152" i="8"/>
  <c r="T152" i="8"/>
  <c r="R152" i="8"/>
  <c r="P152" i="8"/>
  <c r="BI151" i="8"/>
  <c r="BH151" i="8"/>
  <c r="BG151" i="8"/>
  <c r="BF151" i="8"/>
  <c r="T151" i="8"/>
  <c r="R151" i="8"/>
  <c r="P151" i="8"/>
  <c r="BI150" i="8"/>
  <c r="BH150" i="8"/>
  <c r="BG150" i="8"/>
  <c r="BF150" i="8"/>
  <c r="T150" i="8"/>
  <c r="R150" i="8"/>
  <c r="P150" i="8"/>
  <c r="BI149" i="8"/>
  <c r="BH149" i="8"/>
  <c r="BG149" i="8"/>
  <c r="BF149" i="8"/>
  <c r="T149" i="8"/>
  <c r="R149" i="8"/>
  <c r="P149" i="8"/>
  <c r="BI148" i="8"/>
  <c r="BH148" i="8"/>
  <c r="BG148" i="8"/>
  <c r="BF148" i="8"/>
  <c r="T148" i="8"/>
  <c r="R148" i="8"/>
  <c r="P148" i="8"/>
  <c r="BI147" i="8"/>
  <c r="BH147" i="8"/>
  <c r="BG147" i="8"/>
  <c r="BF147" i="8"/>
  <c r="T147" i="8"/>
  <c r="R147" i="8"/>
  <c r="P147" i="8"/>
  <c r="BI146" i="8"/>
  <c r="BH146" i="8"/>
  <c r="BG146" i="8"/>
  <c r="BF146" i="8"/>
  <c r="T146" i="8"/>
  <c r="R146" i="8"/>
  <c r="P146" i="8"/>
  <c r="BI145" i="8"/>
  <c r="BH145" i="8"/>
  <c r="BG145" i="8"/>
  <c r="BF145" i="8"/>
  <c r="T145" i="8"/>
  <c r="R145" i="8"/>
  <c r="P145" i="8"/>
  <c r="BI144" i="8"/>
  <c r="BH144" i="8"/>
  <c r="BG144" i="8"/>
  <c r="BF144" i="8"/>
  <c r="T144" i="8"/>
  <c r="R144" i="8"/>
  <c r="P144" i="8"/>
  <c r="BI143" i="8"/>
  <c r="BH143" i="8"/>
  <c r="BG143" i="8"/>
  <c r="BF143" i="8"/>
  <c r="T143" i="8"/>
  <c r="R143" i="8"/>
  <c r="P143" i="8"/>
  <c r="BI142" i="8"/>
  <c r="BH142" i="8"/>
  <c r="BG142" i="8"/>
  <c r="BF142" i="8"/>
  <c r="T142" i="8"/>
  <c r="R142" i="8"/>
  <c r="P142" i="8"/>
  <c r="BI141" i="8"/>
  <c r="BH141" i="8"/>
  <c r="BG141" i="8"/>
  <c r="BF141" i="8"/>
  <c r="T141" i="8"/>
  <c r="R141" i="8"/>
  <c r="P141" i="8"/>
  <c r="BI139" i="8"/>
  <c r="BH139" i="8"/>
  <c r="BG139" i="8"/>
  <c r="BF139" i="8"/>
  <c r="T139" i="8"/>
  <c r="R139" i="8"/>
  <c r="P139" i="8"/>
  <c r="BI138" i="8"/>
  <c r="BH138" i="8"/>
  <c r="BG138" i="8"/>
  <c r="BF138" i="8"/>
  <c r="T138" i="8"/>
  <c r="R138" i="8"/>
  <c r="P138" i="8"/>
  <c r="BI137" i="8"/>
  <c r="BH137" i="8"/>
  <c r="BG137" i="8"/>
  <c r="BF137" i="8"/>
  <c r="T137" i="8"/>
  <c r="R137" i="8"/>
  <c r="P137" i="8"/>
  <c r="BI136" i="8"/>
  <c r="BH136" i="8"/>
  <c r="BG136" i="8"/>
  <c r="BF136" i="8"/>
  <c r="T136" i="8"/>
  <c r="R136" i="8"/>
  <c r="P136" i="8"/>
  <c r="BI134" i="8"/>
  <c r="BH134" i="8"/>
  <c r="BG134" i="8"/>
  <c r="BF134" i="8"/>
  <c r="T134" i="8"/>
  <c r="R134" i="8"/>
  <c r="P134" i="8"/>
  <c r="BI133" i="8"/>
  <c r="BH133" i="8"/>
  <c r="BG133" i="8"/>
  <c r="BF133" i="8"/>
  <c r="T133" i="8"/>
  <c r="R133" i="8"/>
  <c r="P133" i="8"/>
  <c r="BI131" i="8"/>
  <c r="BH131" i="8"/>
  <c r="BG131" i="8"/>
  <c r="BF131" i="8"/>
  <c r="T131" i="8"/>
  <c r="R131" i="8"/>
  <c r="P131" i="8"/>
  <c r="BI129" i="8"/>
  <c r="BH129" i="8"/>
  <c r="BG129" i="8"/>
  <c r="BF129" i="8"/>
  <c r="T129" i="8"/>
  <c r="R129" i="8"/>
  <c r="P129" i="8"/>
  <c r="BI128" i="8"/>
  <c r="BH128" i="8"/>
  <c r="BG128" i="8"/>
  <c r="BF128" i="8"/>
  <c r="T128" i="8"/>
  <c r="R128" i="8"/>
  <c r="P128" i="8"/>
  <c r="BI126" i="8"/>
  <c r="BH126" i="8"/>
  <c r="BG126" i="8"/>
  <c r="BF126" i="8"/>
  <c r="T126" i="8"/>
  <c r="R126" i="8"/>
  <c r="P126" i="8"/>
  <c r="F117" i="8"/>
  <c r="E115" i="8"/>
  <c r="F91" i="8"/>
  <c r="E89" i="8"/>
  <c r="J26" i="8"/>
  <c r="E26" i="8"/>
  <c r="J94" i="8" s="1"/>
  <c r="J25" i="8"/>
  <c r="J23" i="8"/>
  <c r="E23" i="8"/>
  <c r="J119" i="8"/>
  <c r="J22" i="8"/>
  <c r="J20" i="8"/>
  <c r="E20" i="8"/>
  <c r="F120" i="8" s="1"/>
  <c r="J19" i="8"/>
  <c r="J17" i="8"/>
  <c r="E17" i="8"/>
  <c r="F119" i="8"/>
  <c r="J16" i="8"/>
  <c r="J14" i="8"/>
  <c r="J91" i="8"/>
  <c r="E7" i="8"/>
  <c r="E111" i="8" s="1"/>
  <c r="J39" i="7"/>
  <c r="J38" i="7"/>
  <c r="AY101" i="1"/>
  <c r="J37" i="7"/>
  <c r="AX101" i="1" s="1"/>
  <c r="BI150" i="7"/>
  <c r="BH150" i="7"/>
  <c r="BG150" i="7"/>
  <c r="BF150" i="7"/>
  <c r="T150" i="7"/>
  <c r="R150" i="7"/>
  <c r="P150"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5" i="7"/>
  <c r="BH145" i="7"/>
  <c r="BG145" i="7"/>
  <c r="BF145" i="7"/>
  <c r="T145" i="7"/>
  <c r="R145" i="7"/>
  <c r="P145" i="7"/>
  <c r="BI144" i="7"/>
  <c r="BH144" i="7"/>
  <c r="BG144" i="7"/>
  <c r="BF144" i="7"/>
  <c r="T144" i="7"/>
  <c r="R144" i="7"/>
  <c r="P144" i="7"/>
  <c r="BI143" i="7"/>
  <c r="BH143" i="7"/>
  <c r="BG143" i="7"/>
  <c r="BF143" i="7"/>
  <c r="T143" i="7"/>
  <c r="R143" i="7"/>
  <c r="P143" i="7"/>
  <c r="BI142" i="7"/>
  <c r="BH142" i="7"/>
  <c r="BG142" i="7"/>
  <c r="BF142" i="7"/>
  <c r="T142" i="7"/>
  <c r="R142" i="7"/>
  <c r="P142" i="7"/>
  <c r="BI140" i="7"/>
  <c r="BH140" i="7"/>
  <c r="BG140" i="7"/>
  <c r="BF140" i="7"/>
  <c r="T140" i="7"/>
  <c r="R140" i="7"/>
  <c r="P140" i="7"/>
  <c r="BI139" i="7"/>
  <c r="BH139" i="7"/>
  <c r="BG139" i="7"/>
  <c r="BF139" i="7"/>
  <c r="T139" i="7"/>
  <c r="R139" i="7"/>
  <c r="P139"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F117" i="7"/>
  <c r="E115" i="7"/>
  <c r="F91" i="7"/>
  <c r="E89" i="7"/>
  <c r="J26" i="7"/>
  <c r="E26" i="7"/>
  <c r="J120" i="7"/>
  <c r="J25" i="7"/>
  <c r="J23" i="7"/>
  <c r="E23" i="7"/>
  <c r="J93" i="7" s="1"/>
  <c r="J22" i="7"/>
  <c r="F94" i="7"/>
  <c r="J17" i="7"/>
  <c r="E17" i="7"/>
  <c r="F119" i="7" s="1"/>
  <c r="J16" i="7"/>
  <c r="J14" i="7"/>
  <c r="J117" i="7"/>
  <c r="E7" i="7"/>
  <c r="E85" i="7" s="1"/>
  <c r="J39" i="6"/>
  <c r="J38" i="6"/>
  <c r="AY100" i="1" s="1"/>
  <c r="J37" i="6"/>
  <c r="AX100" i="1"/>
  <c r="BI162" i="6"/>
  <c r="BH162" i="6"/>
  <c r="BG162" i="6"/>
  <c r="BF162" i="6"/>
  <c r="T162" i="6"/>
  <c r="T161" i="6" s="1"/>
  <c r="R162" i="6"/>
  <c r="R161" i="6"/>
  <c r="P162" i="6"/>
  <c r="P161" i="6"/>
  <c r="BI160" i="6"/>
  <c r="BH160" i="6"/>
  <c r="BG160" i="6"/>
  <c r="BF160" i="6"/>
  <c r="T160" i="6"/>
  <c r="R160" i="6"/>
  <c r="P160" i="6"/>
  <c r="BI159" i="6"/>
  <c r="BH159" i="6"/>
  <c r="BG159" i="6"/>
  <c r="BF159" i="6"/>
  <c r="T159" i="6"/>
  <c r="R159" i="6"/>
  <c r="P159" i="6"/>
  <c r="BI158" i="6"/>
  <c r="BH158" i="6"/>
  <c r="BG158" i="6"/>
  <c r="BF158" i="6"/>
  <c r="T158" i="6"/>
  <c r="R158" i="6"/>
  <c r="P158" i="6"/>
  <c r="BI157" i="6"/>
  <c r="BH157" i="6"/>
  <c r="BG157" i="6"/>
  <c r="BF157" i="6"/>
  <c r="T157" i="6"/>
  <c r="R157" i="6"/>
  <c r="P157" i="6"/>
  <c r="BI156" i="6"/>
  <c r="BH156" i="6"/>
  <c r="BG156" i="6"/>
  <c r="BF156" i="6"/>
  <c r="T156" i="6"/>
  <c r="R156" i="6"/>
  <c r="P156" i="6"/>
  <c r="BI155" i="6"/>
  <c r="BH155" i="6"/>
  <c r="BG155" i="6"/>
  <c r="BF155" i="6"/>
  <c r="T155" i="6"/>
  <c r="R155" i="6"/>
  <c r="P155" i="6"/>
  <c r="BI154" i="6"/>
  <c r="BH154" i="6"/>
  <c r="BG154" i="6"/>
  <c r="BF154" i="6"/>
  <c r="T154" i="6"/>
  <c r="R154" i="6"/>
  <c r="P154" i="6"/>
  <c r="BI153" i="6"/>
  <c r="BH153" i="6"/>
  <c r="BG153" i="6"/>
  <c r="BF153" i="6"/>
  <c r="T153" i="6"/>
  <c r="R153" i="6"/>
  <c r="P153" i="6"/>
  <c r="BI152" i="6"/>
  <c r="BH152" i="6"/>
  <c r="BG152" i="6"/>
  <c r="BF152" i="6"/>
  <c r="T152" i="6"/>
  <c r="R152" i="6"/>
  <c r="P152" i="6"/>
  <c r="BI151" i="6"/>
  <c r="BH151" i="6"/>
  <c r="BG151" i="6"/>
  <c r="BF151" i="6"/>
  <c r="T151" i="6"/>
  <c r="R151" i="6"/>
  <c r="P151" i="6"/>
  <c r="BI150" i="6"/>
  <c r="BH150" i="6"/>
  <c r="BG150" i="6"/>
  <c r="BF150" i="6"/>
  <c r="T150" i="6"/>
  <c r="R150" i="6"/>
  <c r="P150" i="6"/>
  <c r="BI149" i="6"/>
  <c r="BH149" i="6"/>
  <c r="BG149" i="6"/>
  <c r="BF149" i="6"/>
  <c r="T149" i="6"/>
  <c r="R149" i="6"/>
  <c r="P149" i="6"/>
  <c r="BI148" i="6"/>
  <c r="BH148" i="6"/>
  <c r="BG148" i="6"/>
  <c r="BF148" i="6"/>
  <c r="T148" i="6"/>
  <c r="R148" i="6"/>
  <c r="P148" i="6"/>
  <c r="BI147" i="6"/>
  <c r="BH147" i="6"/>
  <c r="BG147" i="6"/>
  <c r="BF147" i="6"/>
  <c r="T147" i="6"/>
  <c r="R147" i="6"/>
  <c r="P147" i="6"/>
  <c r="BI146" i="6"/>
  <c r="BH146" i="6"/>
  <c r="BG146" i="6"/>
  <c r="BF146" i="6"/>
  <c r="T146" i="6"/>
  <c r="R146" i="6"/>
  <c r="P146" i="6"/>
  <c r="BI144" i="6"/>
  <c r="BH144" i="6"/>
  <c r="BG144" i="6"/>
  <c r="BF144" i="6"/>
  <c r="T144" i="6"/>
  <c r="R144" i="6"/>
  <c r="P144" i="6"/>
  <c r="BI143" i="6"/>
  <c r="BH143" i="6"/>
  <c r="BG143" i="6"/>
  <c r="BF143" i="6"/>
  <c r="T143" i="6"/>
  <c r="R143" i="6"/>
  <c r="P143" i="6"/>
  <c r="BI142" i="6"/>
  <c r="BH142" i="6"/>
  <c r="BG142" i="6"/>
  <c r="BF142" i="6"/>
  <c r="T142" i="6"/>
  <c r="R142" i="6"/>
  <c r="P142" i="6"/>
  <c r="BI141" i="6"/>
  <c r="BH141" i="6"/>
  <c r="BG141" i="6"/>
  <c r="BF141" i="6"/>
  <c r="T141" i="6"/>
  <c r="R141" i="6"/>
  <c r="P141" i="6"/>
  <c r="BI140" i="6"/>
  <c r="BH140" i="6"/>
  <c r="BG140" i="6"/>
  <c r="BF140" i="6"/>
  <c r="T140" i="6"/>
  <c r="R140" i="6"/>
  <c r="P140" i="6"/>
  <c r="BI139" i="6"/>
  <c r="BH139" i="6"/>
  <c r="BG139" i="6"/>
  <c r="BF139" i="6"/>
  <c r="T139" i="6"/>
  <c r="R139" i="6"/>
  <c r="P139" i="6"/>
  <c r="BI138" i="6"/>
  <c r="BH138" i="6"/>
  <c r="BG138" i="6"/>
  <c r="BF138" i="6"/>
  <c r="T138" i="6"/>
  <c r="R138" i="6"/>
  <c r="P138" i="6"/>
  <c r="BI136" i="6"/>
  <c r="BH136" i="6"/>
  <c r="BG136" i="6"/>
  <c r="BF136" i="6"/>
  <c r="T136" i="6"/>
  <c r="R136" i="6"/>
  <c r="P136" i="6"/>
  <c r="BI135" i="6"/>
  <c r="BH135" i="6"/>
  <c r="BG135" i="6"/>
  <c r="BF135" i="6"/>
  <c r="T135" i="6"/>
  <c r="R135" i="6"/>
  <c r="P135" i="6"/>
  <c r="BI134" i="6"/>
  <c r="BH134" i="6"/>
  <c r="BG134" i="6"/>
  <c r="BF134" i="6"/>
  <c r="T134" i="6"/>
  <c r="R134" i="6"/>
  <c r="P134" i="6"/>
  <c r="BI133" i="6"/>
  <c r="BH133" i="6"/>
  <c r="BG133" i="6"/>
  <c r="BF133" i="6"/>
  <c r="T133" i="6"/>
  <c r="R133" i="6"/>
  <c r="P133" i="6"/>
  <c r="BI132" i="6"/>
  <c r="BH132" i="6"/>
  <c r="BG132" i="6"/>
  <c r="BF132" i="6"/>
  <c r="T132" i="6"/>
  <c r="R132" i="6"/>
  <c r="P132" i="6"/>
  <c r="BI131" i="6"/>
  <c r="BH131" i="6"/>
  <c r="BG131" i="6"/>
  <c r="BF131" i="6"/>
  <c r="T131" i="6"/>
  <c r="R131" i="6"/>
  <c r="P131" i="6"/>
  <c r="BI130" i="6"/>
  <c r="BH130" i="6"/>
  <c r="BG130" i="6"/>
  <c r="BF130" i="6"/>
  <c r="T130" i="6"/>
  <c r="R130" i="6"/>
  <c r="P130" i="6"/>
  <c r="BI129" i="6"/>
  <c r="BH129" i="6"/>
  <c r="BG129" i="6"/>
  <c r="BF129" i="6"/>
  <c r="T129" i="6"/>
  <c r="R129" i="6"/>
  <c r="P129" i="6"/>
  <c r="BI128" i="6"/>
  <c r="BH128" i="6"/>
  <c r="BG128" i="6"/>
  <c r="BF128" i="6"/>
  <c r="T128" i="6"/>
  <c r="R128" i="6"/>
  <c r="P128" i="6"/>
  <c r="BI127" i="6"/>
  <c r="BH127" i="6"/>
  <c r="BG127" i="6"/>
  <c r="BF127" i="6"/>
  <c r="T127" i="6"/>
  <c r="R127" i="6"/>
  <c r="P127" i="6"/>
  <c r="F118" i="6"/>
  <c r="E116" i="6"/>
  <c r="F91" i="6"/>
  <c r="E89" i="6"/>
  <c r="J26" i="6"/>
  <c r="E26" i="6"/>
  <c r="J121" i="6"/>
  <c r="J25" i="6"/>
  <c r="J23" i="6"/>
  <c r="E23" i="6"/>
  <c r="J93" i="6" s="1"/>
  <c r="J22" i="6"/>
  <c r="J20" i="6"/>
  <c r="E20" i="6"/>
  <c r="F94" i="6"/>
  <c r="J19" i="6"/>
  <c r="J17" i="6"/>
  <c r="E17" i="6"/>
  <c r="F93" i="6" s="1"/>
  <c r="J16" i="6"/>
  <c r="J14" i="6"/>
  <c r="J91" i="6"/>
  <c r="E7" i="6"/>
  <c r="E112" i="6"/>
  <c r="J37" i="5"/>
  <c r="J36" i="5"/>
  <c r="AY98" i="1" s="1"/>
  <c r="J35" i="5"/>
  <c r="AX98" i="1" s="1"/>
  <c r="BI199" i="5"/>
  <c r="BH199" i="5"/>
  <c r="BG199" i="5"/>
  <c r="BF199" i="5"/>
  <c r="T199" i="5"/>
  <c r="R199" i="5"/>
  <c r="P199" i="5"/>
  <c r="BI198" i="5"/>
  <c r="BH198" i="5"/>
  <c r="BG198" i="5"/>
  <c r="BF198" i="5"/>
  <c r="T198" i="5"/>
  <c r="R198" i="5"/>
  <c r="P198" i="5"/>
  <c r="BI197" i="5"/>
  <c r="BH197" i="5"/>
  <c r="BG197" i="5"/>
  <c r="BF197" i="5"/>
  <c r="T197" i="5"/>
  <c r="R197" i="5"/>
  <c r="P197" i="5"/>
  <c r="BI196" i="5"/>
  <c r="BH196" i="5"/>
  <c r="BG196" i="5"/>
  <c r="BF196" i="5"/>
  <c r="T196" i="5"/>
  <c r="R196" i="5"/>
  <c r="P196" i="5"/>
  <c r="BI195" i="5"/>
  <c r="BH195" i="5"/>
  <c r="BG195" i="5"/>
  <c r="BF195" i="5"/>
  <c r="T195" i="5"/>
  <c r="R195" i="5"/>
  <c r="P195" i="5"/>
  <c r="BI194" i="5"/>
  <c r="BH194" i="5"/>
  <c r="BG194" i="5"/>
  <c r="BF194" i="5"/>
  <c r="T194" i="5"/>
  <c r="R194" i="5"/>
  <c r="P194" i="5"/>
  <c r="BI193" i="5"/>
  <c r="BH193" i="5"/>
  <c r="BG193" i="5"/>
  <c r="BF193" i="5"/>
  <c r="T193" i="5"/>
  <c r="R193" i="5"/>
  <c r="P193" i="5"/>
  <c r="BI192" i="5"/>
  <c r="BH192" i="5"/>
  <c r="BG192" i="5"/>
  <c r="BF192" i="5"/>
  <c r="T192" i="5"/>
  <c r="R192" i="5"/>
  <c r="P192" i="5"/>
  <c r="BI191" i="5"/>
  <c r="BH191" i="5"/>
  <c r="BG191" i="5"/>
  <c r="BF191" i="5"/>
  <c r="T191" i="5"/>
  <c r="R191" i="5"/>
  <c r="P191" i="5"/>
  <c r="BI190" i="5"/>
  <c r="BH190" i="5"/>
  <c r="BG190" i="5"/>
  <c r="BF190" i="5"/>
  <c r="T190" i="5"/>
  <c r="R190" i="5"/>
  <c r="P190" i="5"/>
  <c r="BI189" i="5"/>
  <c r="BH189" i="5"/>
  <c r="BG189" i="5"/>
  <c r="BF189" i="5"/>
  <c r="T189" i="5"/>
  <c r="R189" i="5"/>
  <c r="P189" i="5"/>
  <c r="BI188" i="5"/>
  <c r="BH188" i="5"/>
  <c r="BG188" i="5"/>
  <c r="BF188" i="5"/>
  <c r="T188" i="5"/>
  <c r="R188" i="5"/>
  <c r="P188" i="5"/>
  <c r="BI187" i="5"/>
  <c r="BH187" i="5"/>
  <c r="BG187" i="5"/>
  <c r="BF187" i="5"/>
  <c r="T187" i="5"/>
  <c r="R187" i="5"/>
  <c r="P187" i="5"/>
  <c r="BI186" i="5"/>
  <c r="BH186" i="5"/>
  <c r="BG186" i="5"/>
  <c r="BF186" i="5"/>
  <c r="T186" i="5"/>
  <c r="R186" i="5"/>
  <c r="P186" i="5"/>
  <c r="BI185" i="5"/>
  <c r="BH185" i="5"/>
  <c r="BG185" i="5"/>
  <c r="BF185" i="5"/>
  <c r="T185" i="5"/>
  <c r="R185" i="5"/>
  <c r="P185" i="5"/>
  <c r="BI184" i="5"/>
  <c r="BH184" i="5"/>
  <c r="BG184" i="5"/>
  <c r="BF184" i="5"/>
  <c r="T184" i="5"/>
  <c r="R184" i="5"/>
  <c r="P184" i="5"/>
  <c r="BI183" i="5"/>
  <c r="BH183" i="5"/>
  <c r="BG183" i="5"/>
  <c r="BF183" i="5"/>
  <c r="T183" i="5"/>
  <c r="R183" i="5"/>
  <c r="P183" i="5"/>
  <c r="BI182" i="5"/>
  <c r="BH182" i="5"/>
  <c r="BG182" i="5"/>
  <c r="BF182" i="5"/>
  <c r="T182" i="5"/>
  <c r="R182" i="5"/>
  <c r="P182" i="5"/>
  <c r="BI181" i="5"/>
  <c r="BH181" i="5"/>
  <c r="BG181" i="5"/>
  <c r="BF181" i="5"/>
  <c r="T181" i="5"/>
  <c r="R181" i="5"/>
  <c r="P181" i="5"/>
  <c r="BI180" i="5"/>
  <c r="BH180" i="5"/>
  <c r="BG180" i="5"/>
  <c r="BF180" i="5"/>
  <c r="T180" i="5"/>
  <c r="R180" i="5"/>
  <c r="P180" i="5"/>
  <c r="BI179" i="5"/>
  <c r="BH179" i="5"/>
  <c r="BG179" i="5"/>
  <c r="BF179" i="5"/>
  <c r="T179" i="5"/>
  <c r="R179" i="5"/>
  <c r="P179" i="5"/>
  <c r="BI178" i="5"/>
  <c r="BH178" i="5"/>
  <c r="BG178" i="5"/>
  <c r="BF178" i="5"/>
  <c r="T178" i="5"/>
  <c r="R178" i="5"/>
  <c r="P178" i="5"/>
  <c r="BI176" i="5"/>
  <c r="BH176" i="5"/>
  <c r="BG176" i="5"/>
  <c r="BF176" i="5"/>
  <c r="T176" i="5"/>
  <c r="R176" i="5"/>
  <c r="P176" i="5"/>
  <c r="BI175" i="5"/>
  <c r="BH175" i="5"/>
  <c r="BG175" i="5"/>
  <c r="BF175" i="5"/>
  <c r="T175" i="5"/>
  <c r="R175" i="5"/>
  <c r="P175" i="5"/>
  <c r="BI174" i="5"/>
  <c r="BH174" i="5"/>
  <c r="BG174" i="5"/>
  <c r="BF174" i="5"/>
  <c r="T174" i="5"/>
  <c r="R174" i="5"/>
  <c r="P174" i="5"/>
  <c r="BI173" i="5"/>
  <c r="BH173" i="5"/>
  <c r="BG173" i="5"/>
  <c r="BF173" i="5"/>
  <c r="T173" i="5"/>
  <c r="R173" i="5"/>
  <c r="P173" i="5"/>
  <c r="BI172" i="5"/>
  <c r="BH172" i="5"/>
  <c r="BG172" i="5"/>
  <c r="BF172" i="5"/>
  <c r="T172" i="5"/>
  <c r="R172" i="5"/>
  <c r="P172" i="5"/>
  <c r="BI171" i="5"/>
  <c r="BH171" i="5"/>
  <c r="BG171" i="5"/>
  <c r="BF171" i="5"/>
  <c r="T171" i="5"/>
  <c r="R171" i="5"/>
  <c r="P171" i="5"/>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62" i="5"/>
  <c r="BH162" i="5"/>
  <c r="BG162" i="5"/>
  <c r="BF162" i="5"/>
  <c r="T162" i="5"/>
  <c r="R162" i="5"/>
  <c r="P162" i="5"/>
  <c r="BI161" i="5"/>
  <c r="BH161" i="5"/>
  <c r="BG161" i="5"/>
  <c r="BF161" i="5"/>
  <c r="T161" i="5"/>
  <c r="R161" i="5"/>
  <c r="P161" i="5"/>
  <c r="BI160" i="5"/>
  <c r="BH160" i="5"/>
  <c r="BG160" i="5"/>
  <c r="BF160" i="5"/>
  <c r="T160" i="5"/>
  <c r="R160" i="5"/>
  <c r="P160"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J116" i="5"/>
  <c r="F116" i="5"/>
  <c r="F114" i="5"/>
  <c r="E112" i="5"/>
  <c r="J91" i="5"/>
  <c r="F91" i="5"/>
  <c r="F89" i="5"/>
  <c r="E87" i="5"/>
  <c r="J24" i="5"/>
  <c r="E24" i="5"/>
  <c r="J117" i="5" s="1"/>
  <c r="J23" i="5"/>
  <c r="J18" i="5"/>
  <c r="E18" i="5"/>
  <c r="F117" i="5" s="1"/>
  <c r="J17" i="5"/>
  <c r="J12" i="5"/>
  <c r="J89" i="5" s="1"/>
  <c r="E7" i="5"/>
  <c r="E110" i="5"/>
  <c r="J37" i="4"/>
  <c r="J36" i="4"/>
  <c r="AY97" i="1" s="1"/>
  <c r="J35" i="4"/>
  <c r="AX97" i="1" s="1"/>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19" i="4"/>
  <c r="BH119" i="4"/>
  <c r="BG119" i="4"/>
  <c r="BF119" i="4"/>
  <c r="T119" i="4"/>
  <c r="R119" i="4"/>
  <c r="P119" i="4"/>
  <c r="J113" i="4"/>
  <c r="F113" i="4"/>
  <c r="F111" i="4"/>
  <c r="E109" i="4"/>
  <c r="J91" i="4"/>
  <c r="F91" i="4"/>
  <c r="F89" i="4"/>
  <c r="E87" i="4"/>
  <c r="J24" i="4"/>
  <c r="E24" i="4"/>
  <c r="J114" i="4" s="1"/>
  <c r="J23" i="4"/>
  <c r="J18" i="4"/>
  <c r="E18" i="4"/>
  <c r="F92" i="4" s="1"/>
  <c r="J17" i="4"/>
  <c r="J12" i="4"/>
  <c r="J111" i="4" s="1"/>
  <c r="E7" i="4"/>
  <c r="E85" i="4" s="1"/>
  <c r="J37" i="3"/>
  <c r="J36" i="3"/>
  <c r="AY96" i="1" s="1"/>
  <c r="J35" i="3"/>
  <c r="AX96" i="1" s="1"/>
  <c r="BI162" i="3"/>
  <c r="BH162" i="3"/>
  <c r="BG162" i="3"/>
  <c r="BF162" i="3"/>
  <c r="T162" i="3"/>
  <c r="R162" i="3"/>
  <c r="P162" i="3"/>
  <c r="BI161" i="3"/>
  <c r="BH161" i="3"/>
  <c r="BG161" i="3"/>
  <c r="BF161" i="3"/>
  <c r="T161" i="3"/>
  <c r="R161" i="3"/>
  <c r="P161" i="3"/>
  <c r="BI160" i="3"/>
  <c r="BH160" i="3"/>
  <c r="BG160" i="3"/>
  <c r="BF160" i="3"/>
  <c r="T160" i="3"/>
  <c r="R160" i="3"/>
  <c r="P160" i="3"/>
  <c r="BI159" i="3"/>
  <c r="BH159" i="3"/>
  <c r="BG159" i="3"/>
  <c r="BF159" i="3"/>
  <c r="T159" i="3"/>
  <c r="R159" i="3"/>
  <c r="P159" i="3"/>
  <c r="BI158" i="3"/>
  <c r="BH158" i="3"/>
  <c r="BG158" i="3"/>
  <c r="BF158" i="3"/>
  <c r="T158" i="3"/>
  <c r="R158" i="3"/>
  <c r="P158" i="3"/>
  <c r="BI157" i="3"/>
  <c r="BH157" i="3"/>
  <c r="BG157" i="3"/>
  <c r="BF157" i="3"/>
  <c r="T157" i="3"/>
  <c r="R157" i="3"/>
  <c r="P157" i="3"/>
  <c r="BI156" i="3"/>
  <c r="BH156" i="3"/>
  <c r="BG156" i="3"/>
  <c r="BF156" i="3"/>
  <c r="T156" i="3"/>
  <c r="R156" i="3"/>
  <c r="P156" i="3"/>
  <c r="BI155" i="3"/>
  <c r="BH155" i="3"/>
  <c r="BG155" i="3"/>
  <c r="BF155" i="3"/>
  <c r="T155" i="3"/>
  <c r="R155" i="3"/>
  <c r="P155" i="3"/>
  <c r="BI154" i="3"/>
  <c r="BH154" i="3"/>
  <c r="BG154" i="3"/>
  <c r="BF154" i="3"/>
  <c r="T154" i="3"/>
  <c r="R154" i="3"/>
  <c r="P154" i="3"/>
  <c r="BI153" i="3"/>
  <c r="BH153" i="3"/>
  <c r="BG153" i="3"/>
  <c r="BF153" i="3"/>
  <c r="T153" i="3"/>
  <c r="R153" i="3"/>
  <c r="P153" i="3"/>
  <c r="BI152" i="3"/>
  <c r="BH152" i="3"/>
  <c r="BG152" i="3"/>
  <c r="BF152" i="3"/>
  <c r="T152" i="3"/>
  <c r="R152" i="3"/>
  <c r="P152" i="3"/>
  <c r="BI151" i="3"/>
  <c r="BH151" i="3"/>
  <c r="BG151" i="3"/>
  <c r="BF151" i="3"/>
  <c r="T151" i="3"/>
  <c r="R151" i="3"/>
  <c r="P151"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BI144" i="3"/>
  <c r="BH144" i="3"/>
  <c r="BG144" i="3"/>
  <c r="BF144" i="3"/>
  <c r="T144" i="3"/>
  <c r="R144" i="3"/>
  <c r="P144" i="3"/>
  <c r="BI143" i="3"/>
  <c r="BH143" i="3"/>
  <c r="BG143" i="3"/>
  <c r="BF143" i="3"/>
  <c r="T143" i="3"/>
  <c r="R143" i="3"/>
  <c r="P143" i="3"/>
  <c r="BI142" i="3"/>
  <c r="BH142" i="3"/>
  <c r="BG142" i="3"/>
  <c r="BF142" i="3"/>
  <c r="T142" i="3"/>
  <c r="R142" i="3"/>
  <c r="P142" i="3"/>
  <c r="BI140" i="3"/>
  <c r="BH140" i="3"/>
  <c r="BG140" i="3"/>
  <c r="BF140" i="3"/>
  <c r="T140" i="3"/>
  <c r="R140" i="3"/>
  <c r="P140" i="3"/>
  <c r="BI139" i="3"/>
  <c r="BH139" i="3"/>
  <c r="BG139" i="3"/>
  <c r="BF139" i="3"/>
  <c r="T139" i="3"/>
  <c r="R139" i="3"/>
  <c r="P139" i="3"/>
  <c r="BI138" i="3"/>
  <c r="BH138" i="3"/>
  <c r="BG138" i="3"/>
  <c r="BF138" i="3"/>
  <c r="T138" i="3"/>
  <c r="R138" i="3"/>
  <c r="P138" i="3"/>
  <c r="BI137" i="3"/>
  <c r="BH137" i="3"/>
  <c r="BG137" i="3"/>
  <c r="BF137" i="3"/>
  <c r="T137" i="3"/>
  <c r="R137" i="3"/>
  <c r="P137" i="3"/>
  <c r="BI136" i="3"/>
  <c r="BH136" i="3"/>
  <c r="BG136" i="3"/>
  <c r="BF136" i="3"/>
  <c r="T136" i="3"/>
  <c r="R136" i="3"/>
  <c r="P136"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8" i="3"/>
  <c r="BH128" i="3"/>
  <c r="BG128" i="3"/>
  <c r="BF128" i="3"/>
  <c r="T128" i="3"/>
  <c r="R128" i="3"/>
  <c r="P128"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J116" i="3"/>
  <c r="F116" i="3"/>
  <c r="F114" i="3"/>
  <c r="E112" i="3"/>
  <c r="J91" i="3"/>
  <c r="F91" i="3"/>
  <c r="F89" i="3"/>
  <c r="E87" i="3"/>
  <c r="J24" i="3"/>
  <c r="E24" i="3"/>
  <c r="J117" i="3"/>
  <c r="J23" i="3"/>
  <c r="J18" i="3"/>
  <c r="E18" i="3"/>
  <c r="F92" i="3" s="1"/>
  <c r="J17" i="3"/>
  <c r="J12" i="3"/>
  <c r="J89" i="3"/>
  <c r="E7" i="3"/>
  <c r="E85" i="3" s="1"/>
  <c r="J37" i="2"/>
  <c r="J36" i="2"/>
  <c r="AY95" i="1"/>
  <c r="J35" i="2"/>
  <c r="AX95" i="1"/>
  <c r="BI1481" i="2"/>
  <c r="BH1481" i="2"/>
  <c r="BG1481" i="2"/>
  <c r="BF1481" i="2"/>
  <c r="T1481" i="2"/>
  <c r="R1481" i="2"/>
  <c r="P1481" i="2"/>
  <c r="BI1480" i="2"/>
  <c r="BH1480" i="2"/>
  <c r="BG1480" i="2"/>
  <c r="BF1480" i="2"/>
  <c r="T1480" i="2"/>
  <c r="R1480" i="2"/>
  <c r="P1480" i="2"/>
  <c r="BI1463" i="2"/>
  <c r="BH1463" i="2"/>
  <c r="BG1463" i="2"/>
  <c r="BF1463" i="2"/>
  <c r="T1463" i="2"/>
  <c r="R1463" i="2"/>
  <c r="P1463" i="2"/>
  <c r="BI1461" i="2"/>
  <c r="BH1461" i="2"/>
  <c r="BG1461" i="2"/>
  <c r="BF1461" i="2"/>
  <c r="T1461" i="2"/>
  <c r="R1461" i="2"/>
  <c r="P1461" i="2"/>
  <c r="BI1332" i="2"/>
  <c r="BH1332" i="2"/>
  <c r="BG1332" i="2"/>
  <c r="BF1332" i="2"/>
  <c r="T1332" i="2"/>
  <c r="R1332" i="2"/>
  <c r="P1332" i="2"/>
  <c r="BI1330" i="2"/>
  <c r="BH1330" i="2"/>
  <c r="BG1330" i="2"/>
  <c r="BF1330" i="2"/>
  <c r="T1330" i="2"/>
  <c r="R1330" i="2"/>
  <c r="P1330" i="2"/>
  <c r="BI1328" i="2"/>
  <c r="BH1328" i="2"/>
  <c r="BG1328" i="2"/>
  <c r="BF1328" i="2"/>
  <c r="T1328" i="2"/>
  <c r="R1328" i="2"/>
  <c r="P1328" i="2"/>
  <c r="BI1326" i="2"/>
  <c r="BH1326" i="2"/>
  <c r="BG1326" i="2"/>
  <c r="BF1326" i="2"/>
  <c r="T1326" i="2"/>
  <c r="R1326" i="2"/>
  <c r="P1326" i="2"/>
  <c r="BI1324" i="2"/>
  <c r="BH1324" i="2"/>
  <c r="BG1324" i="2"/>
  <c r="BF1324" i="2"/>
  <c r="T1324" i="2"/>
  <c r="R1324" i="2"/>
  <c r="P1324" i="2"/>
  <c r="BI1320" i="2"/>
  <c r="BH1320" i="2"/>
  <c r="BG1320" i="2"/>
  <c r="BF1320" i="2"/>
  <c r="T1320" i="2"/>
  <c r="R1320" i="2"/>
  <c r="P1320" i="2"/>
  <c r="BI1317" i="2"/>
  <c r="BH1317" i="2"/>
  <c r="BG1317" i="2"/>
  <c r="BF1317" i="2"/>
  <c r="T1317" i="2"/>
  <c r="R1317" i="2"/>
  <c r="P1317" i="2"/>
  <c r="BI1313" i="2"/>
  <c r="BH1313" i="2"/>
  <c r="BG1313" i="2"/>
  <c r="BF1313" i="2"/>
  <c r="T1313" i="2"/>
  <c r="R1313" i="2"/>
  <c r="P1313" i="2"/>
  <c r="BI1310" i="2"/>
  <c r="BH1310" i="2"/>
  <c r="BG1310" i="2"/>
  <c r="BF1310" i="2"/>
  <c r="T1310" i="2"/>
  <c r="R1310" i="2"/>
  <c r="P1310" i="2"/>
  <c r="BI1303" i="2"/>
  <c r="BH1303" i="2"/>
  <c r="BG1303" i="2"/>
  <c r="BF1303" i="2"/>
  <c r="T1303" i="2"/>
  <c r="R1303" i="2"/>
  <c r="P1303" i="2"/>
  <c r="BI1301" i="2"/>
  <c r="BH1301" i="2"/>
  <c r="BG1301" i="2"/>
  <c r="BF1301" i="2"/>
  <c r="T1301" i="2"/>
  <c r="R1301" i="2"/>
  <c r="P1301" i="2"/>
  <c r="BI1300" i="2"/>
  <c r="BH1300" i="2"/>
  <c r="BG1300" i="2"/>
  <c r="BF1300" i="2"/>
  <c r="T1300" i="2"/>
  <c r="R1300" i="2"/>
  <c r="P1300" i="2"/>
  <c r="BI1298" i="2"/>
  <c r="BH1298" i="2"/>
  <c r="BG1298" i="2"/>
  <c r="BF1298" i="2"/>
  <c r="T1298" i="2"/>
  <c r="R1298" i="2"/>
  <c r="P1298" i="2"/>
  <c r="BI1266" i="2"/>
  <c r="BH1266" i="2"/>
  <c r="BG1266" i="2"/>
  <c r="BF1266" i="2"/>
  <c r="T1266" i="2"/>
  <c r="R1266" i="2"/>
  <c r="P1266" i="2"/>
  <c r="BI1263" i="2"/>
  <c r="BH1263" i="2"/>
  <c r="BG1263" i="2"/>
  <c r="BF1263" i="2"/>
  <c r="T1263" i="2"/>
  <c r="R1263" i="2"/>
  <c r="P1263" i="2"/>
  <c r="BI1254" i="2"/>
  <c r="BH1254" i="2"/>
  <c r="BG1254" i="2"/>
  <c r="BF1254" i="2"/>
  <c r="T1254" i="2"/>
  <c r="R1254" i="2"/>
  <c r="P1254" i="2"/>
  <c r="BI1246" i="2"/>
  <c r="BH1246" i="2"/>
  <c r="BG1246" i="2"/>
  <c r="BF1246" i="2"/>
  <c r="T1246" i="2"/>
  <c r="R1246" i="2"/>
  <c r="P1246" i="2"/>
  <c r="BI1244" i="2"/>
  <c r="BH1244" i="2"/>
  <c r="BG1244" i="2"/>
  <c r="BF1244" i="2"/>
  <c r="T1244" i="2"/>
  <c r="R1244" i="2"/>
  <c r="P1244" i="2"/>
  <c r="BI1212" i="2"/>
  <c r="BH1212" i="2"/>
  <c r="BG1212" i="2"/>
  <c r="BF1212" i="2"/>
  <c r="T1212" i="2"/>
  <c r="R1212" i="2"/>
  <c r="P1212" i="2"/>
  <c r="BI1211" i="2"/>
  <c r="BH1211" i="2"/>
  <c r="BG1211" i="2"/>
  <c r="BF1211" i="2"/>
  <c r="T1211" i="2"/>
  <c r="R1211" i="2"/>
  <c r="P1211" i="2"/>
  <c r="BI1210" i="2"/>
  <c r="BH1210" i="2"/>
  <c r="BG1210" i="2"/>
  <c r="BF1210" i="2"/>
  <c r="T1210" i="2"/>
  <c r="R1210" i="2"/>
  <c r="P1210" i="2"/>
  <c r="BI1208" i="2"/>
  <c r="BH1208" i="2"/>
  <c r="BG1208" i="2"/>
  <c r="BF1208" i="2"/>
  <c r="T1208" i="2"/>
  <c r="R1208" i="2"/>
  <c r="P1208" i="2"/>
  <c r="BI1206" i="2"/>
  <c r="BH1206" i="2"/>
  <c r="BG1206" i="2"/>
  <c r="BF1206" i="2"/>
  <c r="T1206" i="2"/>
  <c r="R1206" i="2"/>
  <c r="P1206" i="2"/>
  <c r="BI1167" i="2"/>
  <c r="BH1167" i="2"/>
  <c r="BG1167" i="2"/>
  <c r="BF1167" i="2"/>
  <c r="T1167" i="2"/>
  <c r="R1167" i="2"/>
  <c r="P1167" i="2"/>
  <c r="BI1165" i="2"/>
  <c r="BH1165" i="2"/>
  <c r="BG1165" i="2"/>
  <c r="BF1165" i="2"/>
  <c r="T1165" i="2"/>
  <c r="R1165" i="2"/>
  <c r="P1165" i="2"/>
  <c r="BI1150" i="2"/>
  <c r="BH1150" i="2"/>
  <c r="BG1150" i="2"/>
  <c r="BF1150" i="2"/>
  <c r="T1150" i="2"/>
  <c r="R1150" i="2"/>
  <c r="P1150" i="2"/>
  <c r="BI1118" i="2"/>
  <c r="BH1118" i="2"/>
  <c r="BG1118" i="2"/>
  <c r="BF1118" i="2"/>
  <c r="T1118" i="2"/>
  <c r="R1118" i="2"/>
  <c r="P1118" i="2"/>
  <c r="BI1114" i="2"/>
  <c r="BH1114" i="2"/>
  <c r="BG1114" i="2"/>
  <c r="BF1114" i="2"/>
  <c r="T1114" i="2"/>
  <c r="R1114" i="2"/>
  <c r="P1114" i="2"/>
  <c r="BI1110" i="2"/>
  <c r="BH1110" i="2"/>
  <c r="BG1110" i="2"/>
  <c r="BF1110" i="2"/>
  <c r="T1110" i="2"/>
  <c r="R1110" i="2"/>
  <c r="P1110" i="2"/>
  <c r="BI1106" i="2"/>
  <c r="BH1106" i="2"/>
  <c r="BG1106" i="2"/>
  <c r="BF1106" i="2"/>
  <c r="T1106" i="2"/>
  <c r="R1106" i="2"/>
  <c r="P1106" i="2"/>
  <c r="BI1083" i="2"/>
  <c r="BH1083" i="2"/>
  <c r="BG1083" i="2"/>
  <c r="BF1083" i="2"/>
  <c r="T1083" i="2"/>
  <c r="R1083" i="2"/>
  <c r="P1083" i="2"/>
  <c r="BI1069" i="2"/>
  <c r="BH1069" i="2"/>
  <c r="BG1069" i="2"/>
  <c r="BF1069" i="2"/>
  <c r="T1069" i="2"/>
  <c r="R1069" i="2"/>
  <c r="P1069" i="2"/>
  <c r="BI1068" i="2"/>
  <c r="BH1068" i="2"/>
  <c r="BG1068" i="2"/>
  <c r="BF1068" i="2"/>
  <c r="T1068" i="2"/>
  <c r="R1068" i="2"/>
  <c r="P1068" i="2"/>
  <c r="BI1067" i="2"/>
  <c r="BH1067" i="2"/>
  <c r="BG1067" i="2"/>
  <c r="BF1067" i="2"/>
  <c r="T1067" i="2"/>
  <c r="R1067" i="2"/>
  <c r="P1067" i="2"/>
  <c r="BI1066" i="2"/>
  <c r="BH1066" i="2"/>
  <c r="BG1066" i="2"/>
  <c r="BF1066" i="2"/>
  <c r="T1066" i="2"/>
  <c r="R1066" i="2"/>
  <c r="P1066" i="2"/>
  <c r="BI1063" i="2"/>
  <c r="BH1063" i="2"/>
  <c r="BG1063" i="2"/>
  <c r="BF1063" i="2"/>
  <c r="T1063" i="2"/>
  <c r="R1063" i="2"/>
  <c r="P1063" i="2"/>
  <c r="BI1061" i="2"/>
  <c r="BH1061" i="2"/>
  <c r="BG1061" i="2"/>
  <c r="BF1061" i="2"/>
  <c r="T1061" i="2"/>
  <c r="R1061" i="2"/>
  <c r="P1061" i="2"/>
  <c r="BI1059" i="2"/>
  <c r="BH1059" i="2"/>
  <c r="BG1059" i="2"/>
  <c r="BF1059" i="2"/>
  <c r="T1059" i="2"/>
  <c r="R1059" i="2"/>
  <c r="P1059" i="2"/>
  <c r="BI1056" i="2"/>
  <c r="BH1056" i="2"/>
  <c r="BG1056" i="2"/>
  <c r="BF1056" i="2"/>
  <c r="T1056" i="2"/>
  <c r="R1056" i="2"/>
  <c r="P1056" i="2"/>
  <c r="BI1053" i="2"/>
  <c r="BH1053" i="2"/>
  <c r="BG1053" i="2"/>
  <c r="BF1053" i="2"/>
  <c r="T1053" i="2"/>
  <c r="R1053" i="2"/>
  <c r="P1053" i="2"/>
  <c r="BI1043" i="2"/>
  <c r="BH1043" i="2"/>
  <c r="BG1043" i="2"/>
  <c r="BF1043" i="2"/>
  <c r="T1043" i="2"/>
  <c r="R1043" i="2"/>
  <c r="P1043" i="2"/>
  <c r="BI1041" i="2"/>
  <c r="BH1041" i="2"/>
  <c r="BG1041" i="2"/>
  <c r="BF1041" i="2"/>
  <c r="T1041" i="2"/>
  <c r="R1041" i="2"/>
  <c r="P1041" i="2"/>
  <c r="BI1038" i="2"/>
  <c r="BH1038" i="2"/>
  <c r="BG1038" i="2"/>
  <c r="BF1038" i="2"/>
  <c r="T1038" i="2"/>
  <c r="R1038" i="2"/>
  <c r="P1038" i="2"/>
  <c r="BI1036" i="2"/>
  <c r="BH1036" i="2"/>
  <c r="BG1036" i="2"/>
  <c r="BF1036" i="2"/>
  <c r="T1036" i="2"/>
  <c r="R1036" i="2"/>
  <c r="P1036" i="2"/>
  <c r="BI1026" i="2"/>
  <c r="BH1026" i="2"/>
  <c r="BG1026" i="2"/>
  <c r="BF1026" i="2"/>
  <c r="T1026" i="2"/>
  <c r="R1026" i="2"/>
  <c r="P1026" i="2"/>
  <c r="BI1024" i="2"/>
  <c r="BH1024" i="2"/>
  <c r="BG1024" i="2"/>
  <c r="BF1024" i="2"/>
  <c r="T1024" i="2"/>
  <c r="R1024" i="2"/>
  <c r="P1024" i="2"/>
  <c r="BI1014" i="2"/>
  <c r="BH1014" i="2"/>
  <c r="BG1014" i="2"/>
  <c r="BF1014" i="2"/>
  <c r="T1014" i="2"/>
  <c r="R1014" i="2"/>
  <c r="P1014" i="2"/>
  <c r="BI1010" i="2"/>
  <c r="BH1010" i="2"/>
  <c r="BG1010" i="2"/>
  <c r="BF1010" i="2"/>
  <c r="T1010" i="2"/>
  <c r="R1010" i="2"/>
  <c r="P1010" i="2"/>
  <c r="BI1007" i="2"/>
  <c r="BH1007" i="2"/>
  <c r="BG1007" i="2"/>
  <c r="BF1007" i="2"/>
  <c r="T1007" i="2"/>
  <c r="R1007" i="2"/>
  <c r="P1007" i="2"/>
  <c r="BI1005" i="2"/>
  <c r="BH1005" i="2"/>
  <c r="BG1005" i="2"/>
  <c r="BF1005" i="2"/>
  <c r="T1005" i="2"/>
  <c r="R1005" i="2"/>
  <c r="P1005" i="2"/>
  <c r="BI1002" i="2"/>
  <c r="BH1002" i="2"/>
  <c r="BG1002" i="2"/>
  <c r="BF1002" i="2"/>
  <c r="T1002" i="2"/>
  <c r="R1002" i="2"/>
  <c r="P1002" i="2"/>
  <c r="BI1000" i="2"/>
  <c r="BH1000" i="2"/>
  <c r="BG1000" i="2"/>
  <c r="BF1000" i="2"/>
  <c r="T1000" i="2"/>
  <c r="R1000" i="2"/>
  <c r="P1000" i="2"/>
  <c r="BI997" i="2"/>
  <c r="BH997" i="2"/>
  <c r="BG997" i="2"/>
  <c r="BF997" i="2"/>
  <c r="T997" i="2"/>
  <c r="R997" i="2"/>
  <c r="P997" i="2"/>
  <c r="BI996" i="2"/>
  <c r="BH996" i="2"/>
  <c r="BG996" i="2"/>
  <c r="BF996" i="2"/>
  <c r="T996" i="2"/>
  <c r="R996" i="2"/>
  <c r="P996" i="2"/>
  <c r="BI994" i="2"/>
  <c r="BH994" i="2"/>
  <c r="BG994" i="2"/>
  <c r="BF994" i="2"/>
  <c r="T994" i="2"/>
  <c r="R994" i="2"/>
  <c r="P994" i="2"/>
  <c r="BI993" i="2"/>
  <c r="BH993" i="2"/>
  <c r="BG993" i="2"/>
  <c r="BF993" i="2"/>
  <c r="T993" i="2"/>
  <c r="R993" i="2"/>
  <c r="P993" i="2"/>
  <c r="BI991" i="2"/>
  <c r="BH991" i="2"/>
  <c r="BG991" i="2"/>
  <c r="BF991" i="2"/>
  <c r="T991" i="2"/>
  <c r="R991" i="2"/>
  <c r="P991" i="2"/>
  <c r="BI987" i="2"/>
  <c r="BH987" i="2"/>
  <c r="BG987" i="2"/>
  <c r="BF987" i="2"/>
  <c r="T987" i="2"/>
  <c r="R987" i="2"/>
  <c r="P987" i="2"/>
  <c r="BI983" i="2"/>
  <c r="BH983" i="2"/>
  <c r="BG983" i="2"/>
  <c r="BF983" i="2"/>
  <c r="T983" i="2"/>
  <c r="R983" i="2"/>
  <c r="P983" i="2"/>
  <c r="BI981" i="2"/>
  <c r="BH981" i="2"/>
  <c r="BG981" i="2"/>
  <c r="BF981" i="2"/>
  <c r="T981" i="2"/>
  <c r="R981" i="2"/>
  <c r="P981" i="2"/>
  <c r="BI980" i="2"/>
  <c r="BH980" i="2"/>
  <c r="BG980" i="2"/>
  <c r="BF980" i="2"/>
  <c r="T980" i="2"/>
  <c r="R980" i="2"/>
  <c r="P980" i="2"/>
  <c r="BI979" i="2"/>
  <c r="BH979" i="2"/>
  <c r="BG979" i="2"/>
  <c r="BF979" i="2"/>
  <c r="T979" i="2"/>
  <c r="R979" i="2"/>
  <c r="P979" i="2"/>
  <c r="BI976" i="2"/>
  <c r="BH976" i="2"/>
  <c r="BG976" i="2"/>
  <c r="BF976" i="2"/>
  <c r="T976" i="2"/>
  <c r="R976" i="2"/>
  <c r="P976" i="2"/>
  <c r="BI973" i="2"/>
  <c r="BH973" i="2"/>
  <c r="BG973" i="2"/>
  <c r="BF973" i="2"/>
  <c r="T973" i="2"/>
  <c r="R973" i="2"/>
  <c r="P973" i="2"/>
  <c r="BI970" i="2"/>
  <c r="BH970" i="2"/>
  <c r="BG970" i="2"/>
  <c r="BF970" i="2"/>
  <c r="T970" i="2"/>
  <c r="R970" i="2"/>
  <c r="P970" i="2"/>
  <c r="BI969" i="2"/>
  <c r="BH969" i="2"/>
  <c r="BG969" i="2"/>
  <c r="BF969" i="2"/>
  <c r="T969" i="2"/>
  <c r="R969" i="2"/>
  <c r="P969" i="2"/>
  <c r="BI963" i="2"/>
  <c r="BH963" i="2"/>
  <c r="BG963" i="2"/>
  <c r="BF963" i="2"/>
  <c r="T963" i="2"/>
  <c r="R963" i="2"/>
  <c r="P963" i="2"/>
  <c r="BI959" i="2"/>
  <c r="BH959" i="2"/>
  <c r="BG959" i="2"/>
  <c r="BF959" i="2"/>
  <c r="T959" i="2"/>
  <c r="R959" i="2"/>
  <c r="P959" i="2"/>
  <c r="BI958" i="2"/>
  <c r="BH958" i="2"/>
  <c r="BG958" i="2"/>
  <c r="BF958" i="2"/>
  <c r="T958" i="2"/>
  <c r="R958" i="2"/>
  <c r="P958" i="2"/>
  <c r="BI955" i="2"/>
  <c r="BH955" i="2"/>
  <c r="BG955" i="2"/>
  <c r="BF955" i="2"/>
  <c r="T955" i="2"/>
  <c r="R955" i="2"/>
  <c r="P955" i="2"/>
  <c r="BI954" i="2"/>
  <c r="BH954" i="2"/>
  <c r="BG954" i="2"/>
  <c r="BF954" i="2"/>
  <c r="T954" i="2"/>
  <c r="R954" i="2"/>
  <c r="P954" i="2"/>
  <c r="BI944" i="2"/>
  <c r="BH944" i="2"/>
  <c r="BG944" i="2"/>
  <c r="BF944" i="2"/>
  <c r="T944" i="2"/>
  <c r="R944" i="2"/>
  <c r="P944" i="2"/>
  <c r="BI943" i="2"/>
  <c r="BH943" i="2"/>
  <c r="BG943" i="2"/>
  <c r="BF943" i="2"/>
  <c r="T943" i="2"/>
  <c r="R943" i="2"/>
  <c r="P943" i="2"/>
  <c r="BI942" i="2"/>
  <c r="BH942" i="2"/>
  <c r="BG942" i="2"/>
  <c r="BF942" i="2"/>
  <c r="T942" i="2"/>
  <c r="R942" i="2"/>
  <c r="P942" i="2"/>
  <c r="BI937" i="2"/>
  <c r="BH937" i="2"/>
  <c r="BG937" i="2"/>
  <c r="BF937" i="2"/>
  <c r="T937" i="2"/>
  <c r="R937" i="2"/>
  <c r="P937" i="2"/>
  <c r="BI936" i="2"/>
  <c r="BH936" i="2"/>
  <c r="BG936" i="2"/>
  <c r="BF936" i="2"/>
  <c r="T936" i="2"/>
  <c r="R936" i="2"/>
  <c r="P936" i="2"/>
  <c r="BI934" i="2"/>
  <c r="BH934" i="2"/>
  <c r="BG934" i="2"/>
  <c r="BF934" i="2"/>
  <c r="T934" i="2"/>
  <c r="R934" i="2"/>
  <c r="P934" i="2"/>
  <c r="BI932" i="2"/>
  <c r="BH932" i="2"/>
  <c r="BG932" i="2"/>
  <c r="BF932" i="2"/>
  <c r="T932" i="2"/>
  <c r="R932" i="2"/>
  <c r="P932" i="2"/>
  <c r="BI931" i="2"/>
  <c r="BH931" i="2"/>
  <c r="BG931" i="2"/>
  <c r="BF931" i="2"/>
  <c r="T931" i="2"/>
  <c r="R931" i="2"/>
  <c r="P931" i="2"/>
  <c r="BI930" i="2"/>
  <c r="BH930" i="2"/>
  <c r="BG930" i="2"/>
  <c r="BF930" i="2"/>
  <c r="T930" i="2"/>
  <c r="R930" i="2"/>
  <c r="P930" i="2"/>
  <c r="BI922" i="2"/>
  <c r="BH922" i="2"/>
  <c r="BG922" i="2"/>
  <c r="BF922" i="2"/>
  <c r="T922" i="2"/>
  <c r="R922" i="2"/>
  <c r="P922" i="2"/>
  <c r="BI920" i="2"/>
  <c r="BH920" i="2"/>
  <c r="BG920" i="2"/>
  <c r="BF920" i="2"/>
  <c r="T920" i="2"/>
  <c r="R920" i="2"/>
  <c r="P920" i="2"/>
  <c r="BI918" i="2"/>
  <c r="BH918" i="2"/>
  <c r="BG918" i="2"/>
  <c r="BF918" i="2"/>
  <c r="T918" i="2"/>
  <c r="R918" i="2"/>
  <c r="P918" i="2"/>
  <c r="BI916" i="2"/>
  <c r="BH916" i="2"/>
  <c r="BG916" i="2"/>
  <c r="BF916" i="2"/>
  <c r="T916" i="2"/>
  <c r="R916" i="2"/>
  <c r="P916" i="2"/>
  <c r="BI915" i="2"/>
  <c r="BH915" i="2"/>
  <c r="BG915" i="2"/>
  <c r="BF915" i="2"/>
  <c r="T915" i="2"/>
  <c r="R915" i="2"/>
  <c r="P915" i="2"/>
  <c r="BI908" i="2"/>
  <c r="BH908" i="2"/>
  <c r="BG908" i="2"/>
  <c r="BF908" i="2"/>
  <c r="T908" i="2"/>
  <c r="R908" i="2"/>
  <c r="P908" i="2"/>
  <c r="BI906" i="2"/>
  <c r="BH906" i="2"/>
  <c r="BG906" i="2"/>
  <c r="BF906" i="2"/>
  <c r="T906" i="2"/>
  <c r="R906" i="2"/>
  <c r="P906" i="2"/>
  <c r="BI904" i="2"/>
  <c r="BH904" i="2"/>
  <c r="BG904" i="2"/>
  <c r="BF904" i="2"/>
  <c r="T904" i="2"/>
  <c r="R904" i="2"/>
  <c r="P904" i="2"/>
  <c r="BI900" i="2"/>
  <c r="BH900" i="2"/>
  <c r="BG900" i="2"/>
  <c r="BF900" i="2"/>
  <c r="T900" i="2"/>
  <c r="R900" i="2"/>
  <c r="P900" i="2"/>
  <c r="BI897" i="2"/>
  <c r="BH897" i="2"/>
  <c r="BG897" i="2"/>
  <c r="BF897" i="2"/>
  <c r="T897" i="2"/>
  <c r="R897" i="2"/>
  <c r="P897" i="2"/>
  <c r="BI890" i="2"/>
  <c r="BH890" i="2"/>
  <c r="BG890" i="2"/>
  <c r="BF890" i="2"/>
  <c r="T890" i="2"/>
  <c r="R890" i="2"/>
  <c r="P890" i="2"/>
  <c r="BI887" i="2"/>
  <c r="BH887" i="2"/>
  <c r="BG887" i="2"/>
  <c r="BF887" i="2"/>
  <c r="T887" i="2"/>
  <c r="R887" i="2"/>
  <c r="P887" i="2"/>
  <c r="BI883" i="2"/>
  <c r="BH883" i="2"/>
  <c r="BG883" i="2"/>
  <c r="BF883" i="2"/>
  <c r="T883" i="2"/>
  <c r="R883" i="2"/>
  <c r="P883" i="2"/>
  <c r="BI880" i="2"/>
  <c r="BH880" i="2"/>
  <c r="BG880" i="2"/>
  <c r="BF880" i="2"/>
  <c r="T880" i="2"/>
  <c r="R880" i="2"/>
  <c r="P880" i="2"/>
  <c r="BI876" i="2"/>
  <c r="BH876" i="2"/>
  <c r="BG876" i="2"/>
  <c r="BF876" i="2"/>
  <c r="T876" i="2"/>
  <c r="R876" i="2"/>
  <c r="P876" i="2"/>
  <c r="BI875" i="2"/>
  <c r="BH875" i="2"/>
  <c r="BG875" i="2"/>
  <c r="BF875" i="2"/>
  <c r="T875" i="2"/>
  <c r="R875" i="2"/>
  <c r="P875" i="2"/>
  <c r="BI871" i="2"/>
  <c r="BH871" i="2"/>
  <c r="BG871" i="2"/>
  <c r="BF871" i="2"/>
  <c r="T871" i="2"/>
  <c r="R871" i="2"/>
  <c r="P871" i="2"/>
  <c r="BI868" i="2"/>
  <c r="BH868" i="2"/>
  <c r="BG868" i="2"/>
  <c r="BF868" i="2"/>
  <c r="T868" i="2"/>
  <c r="R868" i="2"/>
  <c r="P868" i="2"/>
  <c r="BI865" i="2"/>
  <c r="BH865" i="2"/>
  <c r="BG865" i="2"/>
  <c r="BF865" i="2"/>
  <c r="T865" i="2"/>
  <c r="R865" i="2"/>
  <c r="P865" i="2"/>
  <c r="BI863" i="2"/>
  <c r="BH863" i="2"/>
  <c r="BG863" i="2"/>
  <c r="BF863" i="2"/>
  <c r="T863" i="2"/>
  <c r="R863" i="2"/>
  <c r="P863" i="2"/>
  <c r="BI859" i="2"/>
  <c r="BH859" i="2"/>
  <c r="BG859" i="2"/>
  <c r="BF859" i="2"/>
  <c r="T859" i="2"/>
  <c r="R859" i="2"/>
  <c r="P859" i="2"/>
  <c r="BI858" i="2"/>
  <c r="BH858" i="2"/>
  <c r="BG858" i="2"/>
  <c r="BF858" i="2"/>
  <c r="T858" i="2"/>
  <c r="R858" i="2"/>
  <c r="P858" i="2"/>
  <c r="BI857" i="2"/>
  <c r="BH857" i="2"/>
  <c r="BG857" i="2"/>
  <c r="BF857" i="2"/>
  <c r="T857" i="2"/>
  <c r="R857" i="2"/>
  <c r="P857" i="2"/>
  <c r="BI856" i="2"/>
  <c r="BH856" i="2"/>
  <c r="BG856" i="2"/>
  <c r="BF856" i="2"/>
  <c r="T856" i="2"/>
  <c r="R856" i="2"/>
  <c r="P856" i="2"/>
  <c r="BI855" i="2"/>
  <c r="BH855" i="2"/>
  <c r="BG855" i="2"/>
  <c r="BF855" i="2"/>
  <c r="T855" i="2"/>
  <c r="R855" i="2"/>
  <c r="P855" i="2"/>
  <c r="BI853" i="2"/>
  <c r="BH853" i="2"/>
  <c r="BG853" i="2"/>
  <c r="BF853" i="2"/>
  <c r="T853" i="2"/>
  <c r="R853" i="2"/>
  <c r="P853" i="2"/>
  <c r="BI820" i="2"/>
  <c r="BH820" i="2"/>
  <c r="BG820" i="2"/>
  <c r="BF820" i="2"/>
  <c r="T820" i="2"/>
  <c r="R820" i="2"/>
  <c r="P820" i="2"/>
  <c r="BI811" i="2"/>
  <c r="BH811" i="2"/>
  <c r="BG811" i="2"/>
  <c r="BF811" i="2"/>
  <c r="T811" i="2"/>
  <c r="R811" i="2"/>
  <c r="P811" i="2"/>
  <c r="BI809" i="2"/>
  <c r="BH809" i="2"/>
  <c r="BG809" i="2"/>
  <c r="BF809" i="2"/>
  <c r="T809" i="2"/>
  <c r="R809" i="2"/>
  <c r="P809" i="2"/>
  <c r="BI808" i="2"/>
  <c r="BH808" i="2"/>
  <c r="BG808" i="2"/>
  <c r="BF808" i="2"/>
  <c r="T808" i="2"/>
  <c r="R808" i="2"/>
  <c r="P808" i="2"/>
  <c r="BI805" i="2"/>
  <c r="BH805" i="2"/>
  <c r="BG805" i="2"/>
  <c r="BF805" i="2"/>
  <c r="T805" i="2"/>
  <c r="R805" i="2"/>
  <c r="P805" i="2"/>
  <c r="BI799" i="2"/>
  <c r="BH799" i="2"/>
  <c r="BG799" i="2"/>
  <c r="BF799" i="2"/>
  <c r="T799" i="2"/>
  <c r="R799" i="2"/>
  <c r="P799" i="2"/>
  <c r="BI796" i="2"/>
  <c r="BH796" i="2"/>
  <c r="BG796" i="2"/>
  <c r="BF796" i="2"/>
  <c r="T796" i="2"/>
  <c r="T795" i="2"/>
  <c r="R796" i="2"/>
  <c r="R795" i="2"/>
  <c r="P796" i="2"/>
  <c r="P795" i="2" s="1"/>
  <c r="BI794" i="2"/>
  <c r="BH794" i="2"/>
  <c r="BG794" i="2"/>
  <c r="BF794" i="2"/>
  <c r="T794" i="2"/>
  <c r="R794" i="2"/>
  <c r="P794" i="2"/>
  <c r="BI792" i="2"/>
  <c r="BH792" i="2"/>
  <c r="BG792" i="2"/>
  <c r="BF792" i="2"/>
  <c r="T792" i="2"/>
  <c r="R792" i="2"/>
  <c r="P792" i="2"/>
  <c r="BI791" i="2"/>
  <c r="BH791" i="2"/>
  <c r="BG791" i="2"/>
  <c r="BF791" i="2"/>
  <c r="T791" i="2"/>
  <c r="R791" i="2"/>
  <c r="P791" i="2"/>
  <c r="BI790" i="2"/>
  <c r="BH790" i="2"/>
  <c r="BG790" i="2"/>
  <c r="BF790" i="2"/>
  <c r="T790" i="2"/>
  <c r="R790" i="2"/>
  <c r="P790" i="2"/>
  <c r="BI788" i="2"/>
  <c r="BH788" i="2"/>
  <c r="BG788" i="2"/>
  <c r="BF788" i="2"/>
  <c r="T788" i="2"/>
  <c r="R788" i="2"/>
  <c r="P788" i="2"/>
  <c r="BI787" i="2"/>
  <c r="BH787" i="2"/>
  <c r="BG787" i="2"/>
  <c r="BF787" i="2"/>
  <c r="T787" i="2"/>
  <c r="R787" i="2"/>
  <c r="P787" i="2"/>
  <c r="BI782" i="2"/>
  <c r="BH782" i="2"/>
  <c r="BG782" i="2"/>
  <c r="BF782" i="2"/>
  <c r="T782" i="2"/>
  <c r="R782" i="2"/>
  <c r="P782" i="2"/>
  <c r="BI777" i="2"/>
  <c r="BH777" i="2"/>
  <c r="BG777" i="2"/>
  <c r="BF777" i="2"/>
  <c r="T777" i="2"/>
  <c r="R777" i="2"/>
  <c r="P777" i="2"/>
  <c r="BI751" i="2"/>
  <c r="BH751" i="2"/>
  <c r="BG751" i="2"/>
  <c r="BF751" i="2"/>
  <c r="T751" i="2"/>
  <c r="R751" i="2"/>
  <c r="P751" i="2"/>
  <c r="BI748" i="2"/>
  <c r="BH748" i="2"/>
  <c r="BG748" i="2"/>
  <c r="BF748" i="2"/>
  <c r="T748" i="2"/>
  <c r="R748" i="2"/>
  <c r="P748" i="2"/>
  <c r="BI666" i="2"/>
  <c r="BH666" i="2"/>
  <c r="BG666" i="2"/>
  <c r="BF666" i="2"/>
  <c r="T666" i="2"/>
  <c r="R666" i="2"/>
  <c r="P666" i="2"/>
  <c r="BI662" i="2"/>
  <c r="BH662" i="2"/>
  <c r="BG662" i="2"/>
  <c r="BF662" i="2"/>
  <c r="T662" i="2"/>
  <c r="R662" i="2"/>
  <c r="P662" i="2"/>
  <c r="BI658" i="2"/>
  <c r="BH658" i="2"/>
  <c r="BG658" i="2"/>
  <c r="BF658" i="2"/>
  <c r="T658" i="2"/>
  <c r="R658" i="2"/>
  <c r="P658" i="2"/>
  <c r="BI654" i="2"/>
  <c r="BH654" i="2"/>
  <c r="BG654" i="2"/>
  <c r="BF654" i="2"/>
  <c r="T654" i="2"/>
  <c r="R654" i="2"/>
  <c r="P654" i="2"/>
  <c r="BI652" i="2"/>
  <c r="BH652" i="2"/>
  <c r="BG652" i="2"/>
  <c r="BF652" i="2"/>
  <c r="T652" i="2"/>
  <c r="R652" i="2"/>
  <c r="P652" i="2"/>
  <c r="BI643" i="2"/>
  <c r="BH643" i="2"/>
  <c r="BG643" i="2"/>
  <c r="BF643" i="2"/>
  <c r="T643" i="2"/>
  <c r="R643" i="2"/>
  <c r="P643" i="2"/>
  <c r="BI642" i="2"/>
  <c r="BH642" i="2"/>
  <c r="BG642" i="2"/>
  <c r="BF642" i="2"/>
  <c r="T642" i="2"/>
  <c r="R642" i="2"/>
  <c r="P642" i="2"/>
  <c r="BI638" i="2"/>
  <c r="BH638" i="2"/>
  <c r="BG638" i="2"/>
  <c r="BF638" i="2"/>
  <c r="T638" i="2"/>
  <c r="R638" i="2"/>
  <c r="P638" i="2"/>
  <c r="BI634" i="2"/>
  <c r="BH634" i="2"/>
  <c r="BG634" i="2"/>
  <c r="BF634" i="2"/>
  <c r="T634" i="2"/>
  <c r="R634" i="2"/>
  <c r="P634" i="2"/>
  <c r="BI629" i="2"/>
  <c r="BH629" i="2"/>
  <c r="BG629" i="2"/>
  <c r="BF629" i="2"/>
  <c r="T629" i="2"/>
  <c r="R629" i="2"/>
  <c r="P629" i="2"/>
  <c r="BI626" i="2"/>
  <c r="BH626" i="2"/>
  <c r="BG626" i="2"/>
  <c r="BF626" i="2"/>
  <c r="T626" i="2"/>
  <c r="R626" i="2"/>
  <c r="P626" i="2"/>
  <c r="BI622" i="2"/>
  <c r="BH622" i="2"/>
  <c r="BG622" i="2"/>
  <c r="BF622" i="2"/>
  <c r="T622" i="2"/>
  <c r="R622" i="2"/>
  <c r="P622" i="2"/>
  <c r="BI621" i="2"/>
  <c r="BH621" i="2"/>
  <c r="BG621" i="2"/>
  <c r="BF621" i="2"/>
  <c r="T621" i="2"/>
  <c r="R621" i="2"/>
  <c r="P621" i="2"/>
  <c r="BI620" i="2"/>
  <c r="BH620" i="2"/>
  <c r="BG620" i="2"/>
  <c r="BF620" i="2"/>
  <c r="T620" i="2"/>
  <c r="R620" i="2"/>
  <c r="P620" i="2"/>
  <c r="BI613" i="2"/>
  <c r="BH613" i="2"/>
  <c r="BG613" i="2"/>
  <c r="BF613" i="2"/>
  <c r="T613" i="2"/>
  <c r="R613" i="2"/>
  <c r="P613" i="2"/>
  <c r="BI603" i="2"/>
  <c r="BH603" i="2"/>
  <c r="BG603" i="2"/>
  <c r="BF603" i="2"/>
  <c r="T603" i="2"/>
  <c r="R603" i="2"/>
  <c r="P603" i="2"/>
  <c r="BI574" i="2"/>
  <c r="BH574" i="2"/>
  <c r="BG574" i="2"/>
  <c r="BF574" i="2"/>
  <c r="T574" i="2"/>
  <c r="R574" i="2"/>
  <c r="P574" i="2"/>
  <c r="BI561" i="2"/>
  <c r="BH561" i="2"/>
  <c r="BG561" i="2"/>
  <c r="BF561" i="2"/>
  <c r="T561" i="2"/>
  <c r="R561" i="2"/>
  <c r="P561" i="2"/>
  <c r="BI547" i="2"/>
  <c r="BH547" i="2"/>
  <c r="BG547" i="2"/>
  <c r="BF547" i="2"/>
  <c r="T547" i="2"/>
  <c r="R547" i="2"/>
  <c r="P547" i="2"/>
  <c r="BI517" i="2"/>
  <c r="BH517" i="2"/>
  <c r="BG517" i="2"/>
  <c r="BF517" i="2"/>
  <c r="T517" i="2"/>
  <c r="R517" i="2"/>
  <c r="P517" i="2"/>
  <c r="BI514" i="2"/>
  <c r="BH514" i="2"/>
  <c r="BG514" i="2"/>
  <c r="BF514" i="2"/>
  <c r="T514" i="2"/>
  <c r="R514" i="2"/>
  <c r="P514" i="2"/>
  <c r="BI513" i="2"/>
  <c r="BH513" i="2"/>
  <c r="BG513" i="2"/>
  <c r="BF513" i="2"/>
  <c r="T513" i="2"/>
  <c r="R513" i="2"/>
  <c r="P513" i="2"/>
  <c r="BI510" i="2"/>
  <c r="BH510" i="2"/>
  <c r="BG510" i="2"/>
  <c r="BF510" i="2"/>
  <c r="T510" i="2"/>
  <c r="R510" i="2"/>
  <c r="P510" i="2"/>
  <c r="BI508" i="2"/>
  <c r="BH508" i="2"/>
  <c r="BG508" i="2"/>
  <c r="BF508" i="2"/>
  <c r="T508" i="2"/>
  <c r="R508" i="2"/>
  <c r="P508" i="2"/>
  <c r="BI497" i="2"/>
  <c r="BH497" i="2"/>
  <c r="BG497" i="2"/>
  <c r="BF497" i="2"/>
  <c r="T497" i="2"/>
  <c r="R497" i="2"/>
  <c r="P497" i="2"/>
  <c r="BI494" i="2"/>
  <c r="BH494" i="2"/>
  <c r="BG494" i="2"/>
  <c r="BF494" i="2"/>
  <c r="T494" i="2"/>
  <c r="R494" i="2"/>
  <c r="P494" i="2"/>
  <c r="BI492" i="2"/>
  <c r="BH492" i="2"/>
  <c r="BG492" i="2"/>
  <c r="BF492" i="2"/>
  <c r="T492" i="2"/>
  <c r="R492" i="2"/>
  <c r="P492" i="2"/>
  <c r="BI491" i="2"/>
  <c r="BH491" i="2"/>
  <c r="BG491" i="2"/>
  <c r="BF491" i="2"/>
  <c r="T491" i="2"/>
  <c r="R491" i="2"/>
  <c r="P491" i="2"/>
  <c r="BI489" i="2"/>
  <c r="BH489" i="2"/>
  <c r="BG489" i="2"/>
  <c r="BF489" i="2"/>
  <c r="T489" i="2"/>
  <c r="R489" i="2"/>
  <c r="P489" i="2"/>
  <c r="BI488" i="2"/>
  <c r="BH488" i="2"/>
  <c r="BG488" i="2"/>
  <c r="BF488" i="2"/>
  <c r="T488" i="2"/>
  <c r="R488" i="2"/>
  <c r="P488" i="2"/>
  <c r="BI487" i="2"/>
  <c r="BH487" i="2"/>
  <c r="BG487" i="2"/>
  <c r="BF487" i="2"/>
  <c r="T487" i="2"/>
  <c r="R487" i="2"/>
  <c r="P487" i="2"/>
  <c r="BI485" i="2"/>
  <c r="BH485" i="2"/>
  <c r="BG485" i="2"/>
  <c r="BF485" i="2"/>
  <c r="T485" i="2"/>
  <c r="R485" i="2"/>
  <c r="P485" i="2"/>
  <c r="BI484" i="2"/>
  <c r="BH484" i="2"/>
  <c r="BG484" i="2"/>
  <c r="BF484" i="2"/>
  <c r="T484" i="2"/>
  <c r="R484" i="2"/>
  <c r="P484" i="2"/>
  <c r="BI483" i="2"/>
  <c r="BH483" i="2"/>
  <c r="BG483" i="2"/>
  <c r="BF483" i="2"/>
  <c r="T483" i="2"/>
  <c r="R483" i="2"/>
  <c r="P483" i="2"/>
  <c r="BI481" i="2"/>
  <c r="BH481" i="2"/>
  <c r="BG481" i="2"/>
  <c r="BF481" i="2"/>
  <c r="T481" i="2"/>
  <c r="R481" i="2"/>
  <c r="P481" i="2"/>
  <c r="BI480" i="2"/>
  <c r="BH480" i="2"/>
  <c r="BG480" i="2"/>
  <c r="BF480" i="2"/>
  <c r="T480" i="2"/>
  <c r="R480" i="2"/>
  <c r="P480" i="2"/>
  <c r="BI479" i="2"/>
  <c r="BH479" i="2"/>
  <c r="BG479" i="2"/>
  <c r="BF479" i="2"/>
  <c r="T479" i="2"/>
  <c r="R479" i="2"/>
  <c r="P479" i="2"/>
  <c r="BI478" i="2"/>
  <c r="BH478" i="2"/>
  <c r="BG478" i="2"/>
  <c r="BF478" i="2"/>
  <c r="T478" i="2"/>
  <c r="R478" i="2"/>
  <c r="P478" i="2"/>
  <c r="BI477" i="2"/>
  <c r="BH477" i="2"/>
  <c r="BG477" i="2"/>
  <c r="BF477" i="2"/>
  <c r="T477" i="2"/>
  <c r="R477" i="2"/>
  <c r="P477" i="2"/>
  <c r="BI431" i="2"/>
  <c r="BH431" i="2"/>
  <c r="BG431" i="2"/>
  <c r="BF431" i="2"/>
  <c r="T431" i="2"/>
  <c r="R431" i="2"/>
  <c r="P431" i="2"/>
  <c r="BI419" i="2"/>
  <c r="BH419" i="2"/>
  <c r="BG419" i="2"/>
  <c r="BF419" i="2"/>
  <c r="T419" i="2"/>
  <c r="R419" i="2"/>
  <c r="P419" i="2"/>
  <c r="BI418" i="2"/>
  <c r="BH418" i="2"/>
  <c r="BG418" i="2"/>
  <c r="BF418" i="2"/>
  <c r="T418" i="2"/>
  <c r="R418" i="2"/>
  <c r="P418" i="2"/>
  <c r="BI411" i="2"/>
  <c r="BH411" i="2"/>
  <c r="BG411" i="2"/>
  <c r="BF411" i="2"/>
  <c r="T411" i="2"/>
  <c r="R411" i="2"/>
  <c r="P411" i="2"/>
  <c r="BI400" i="2"/>
  <c r="BH400" i="2"/>
  <c r="BG400" i="2"/>
  <c r="BF400" i="2"/>
  <c r="T400" i="2"/>
  <c r="R400" i="2"/>
  <c r="P400" i="2"/>
  <c r="BI397" i="2"/>
  <c r="BH397" i="2"/>
  <c r="BG397" i="2"/>
  <c r="BF397" i="2"/>
  <c r="T397" i="2"/>
  <c r="R397" i="2"/>
  <c r="P397" i="2"/>
  <c r="BI394" i="2"/>
  <c r="BH394" i="2"/>
  <c r="BG394" i="2"/>
  <c r="BF394" i="2"/>
  <c r="T394" i="2"/>
  <c r="R394" i="2"/>
  <c r="P394" i="2"/>
  <c r="BI390" i="2"/>
  <c r="BH390" i="2"/>
  <c r="BG390" i="2"/>
  <c r="BF390" i="2"/>
  <c r="T390" i="2"/>
  <c r="R390" i="2"/>
  <c r="P390" i="2"/>
  <c r="BI388" i="2"/>
  <c r="BH388" i="2"/>
  <c r="BG388" i="2"/>
  <c r="BF388" i="2"/>
  <c r="T388" i="2"/>
  <c r="R388" i="2"/>
  <c r="P388" i="2"/>
  <c r="BI306" i="2"/>
  <c r="BH306" i="2"/>
  <c r="BG306" i="2"/>
  <c r="BF306" i="2"/>
  <c r="T306" i="2"/>
  <c r="R306" i="2"/>
  <c r="P306" i="2"/>
  <c r="BI263" i="2"/>
  <c r="BH263" i="2"/>
  <c r="BG263" i="2"/>
  <c r="BF263" i="2"/>
  <c r="T263" i="2"/>
  <c r="R263" i="2"/>
  <c r="P263" i="2"/>
  <c r="BI219" i="2"/>
  <c r="BH219" i="2"/>
  <c r="BG219" i="2"/>
  <c r="BF219" i="2"/>
  <c r="T219" i="2"/>
  <c r="R219" i="2"/>
  <c r="P219" i="2"/>
  <c r="BI215" i="2"/>
  <c r="BH215" i="2"/>
  <c r="BG215" i="2"/>
  <c r="BF215" i="2"/>
  <c r="T215" i="2"/>
  <c r="R215" i="2"/>
  <c r="P215" i="2"/>
  <c r="BI213" i="2"/>
  <c r="BH213" i="2"/>
  <c r="BG213" i="2"/>
  <c r="BF213" i="2"/>
  <c r="T213" i="2"/>
  <c r="R213" i="2"/>
  <c r="P213" i="2"/>
  <c r="BI201" i="2"/>
  <c r="BH201" i="2"/>
  <c r="BG201" i="2"/>
  <c r="BF201" i="2"/>
  <c r="T201" i="2"/>
  <c r="R201" i="2"/>
  <c r="P201" i="2"/>
  <c r="BI192" i="2"/>
  <c r="BH192" i="2"/>
  <c r="BG192" i="2"/>
  <c r="BF192" i="2"/>
  <c r="T192" i="2"/>
  <c r="R192" i="2"/>
  <c r="P192" i="2"/>
  <c r="BI171" i="2"/>
  <c r="BH171" i="2"/>
  <c r="BG171" i="2"/>
  <c r="BF171" i="2"/>
  <c r="T171" i="2"/>
  <c r="R171" i="2"/>
  <c r="P171" i="2"/>
  <c r="BI159" i="2"/>
  <c r="BH159" i="2"/>
  <c r="BG159" i="2"/>
  <c r="BF159" i="2"/>
  <c r="T159" i="2"/>
  <c r="R159" i="2"/>
  <c r="P159" i="2"/>
  <c r="BI154" i="2"/>
  <c r="BH154" i="2"/>
  <c r="BG154" i="2"/>
  <c r="BF154" i="2"/>
  <c r="T154" i="2"/>
  <c r="R154" i="2"/>
  <c r="P154" i="2"/>
  <c r="BI151" i="2"/>
  <c r="BH151" i="2"/>
  <c r="BG151" i="2"/>
  <c r="BF151" i="2"/>
  <c r="T151" i="2"/>
  <c r="R151" i="2"/>
  <c r="P151" i="2"/>
  <c r="BI148" i="2"/>
  <c r="BH148" i="2"/>
  <c r="BG148" i="2"/>
  <c r="BF148" i="2"/>
  <c r="T148" i="2"/>
  <c r="R148" i="2"/>
  <c r="P148" i="2"/>
  <c r="BI147" i="2"/>
  <c r="BH147" i="2"/>
  <c r="BG147" i="2"/>
  <c r="BF147" i="2"/>
  <c r="T147" i="2"/>
  <c r="R147" i="2"/>
  <c r="P147" i="2"/>
  <c r="BI144" i="2"/>
  <c r="BH144" i="2"/>
  <c r="BG144" i="2"/>
  <c r="BF144" i="2"/>
  <c r="T144" i="2"/>
  <c r="R144" i="2"/>
  <c r="P144" i="2"/>
  <c r="BI139" i="2"/>
  <c r="BH139" i="2"/>
  <c r="BG139" i="2"/>
  <c r="BF139" i="2"/>
  <c r="T139" i="2"/>
  <c r="T138" i="2"/>
  <c r="R139" i="2"/>
  <c r="R138" i="2" s="1"/>
  <c r="P139" i="2"/>
  <c r="P138" i="2"/>
  <c r="J132" i="2"/>
  <c r="F132" i="2"/>
  <c r="F130" i="2"/>
  <c r="E128" i="2"/>
  <c r="J91" i="2"/>
  <c r="F91" i="2"/>
  <c r="F89" i="2"/>
  <c r="E87" i="2"/>
  <c r="J24" i="2"/>
  <c r="E24" i="2"/>
  <c r="J133" i="2" s="1"/>
  <c r="J23" i="2"/>
  <c r="J18" i="2"/>
  <c r="E18" i="2"/>
  <c r="F92" i="2" s="1"/>
  <c r="J17" i="2"/>
  <c r="J12" i="2"/>
  <c r="J89" i="2"/>
  <c r="E7" i="2"/>
  <c r="E85" i="2"/>
  <c r="L90" i="1"/>
  <c r="AM90" i="1"/>
  <c r="AM89" i="1"/>
  <c r="L89" i="1"/>
  <c r="AM87" i="1"/>
  <c r="L87" i="1"/>
  <c r="L85" i="1"/>
  <c r="L84" i="1"/>
  <c r="J1206" i="2"/>
  <c r="J991" i="2"/>
  <c r="BK959" i="2"/>
  <c r="J906" i="2"/>
  <c r="J868" i="2"/>
  <c r="J809" i="2"/>
  <c r="BK629" i="2"/>
  <c r="BK419" i="2"/>
  <c r="J1310" i="2"/>
  <c r="J1106" i="2"/>
  <c r="BK1041" i="2"/>
  <c r="BK979" i="2"/>
  <c r="J875" i="2"/>
  <c r="J788" i="2"/>
  <c r="BK485" i="2"/>
  <c r="BK139" i="2"/>
  <c r="J1036" i="2"/>
  <c r="J981" i="2"/>
  <c r="J908" i="2"/>
  <c r="BK856" i="2"/>
  <c r="J643" i="2"/>
  <c r="BK547" i="2"/>
  <c r="BK306" i="2"/>
  <c r="BK1263" i="2"/>
  <c r="J1053" i="2"/>
  <c r="BK970" i="2"/>
  <c r="BK853" i="2"/>
  <c r="J790" i="2"/>
  <c r="BK488" i="2"/>
  <c r="J192" i="2"/>
  <c r="BK1043" i="2"/>
  <c r="J979" i="2"/>
  <c r="BK900" i="2"/>
  <c r="J799" i="2"/>
  <c r="BK514" i="2"/>
  <c r="J478" i="2"/>
  <c r="AS99" i="1"/>
  <c r="J613" i="2"/>
  <c r="J479" i="2"/>
  <c r="J1481" i="2"/>
  <c r="J1332" i="2"/>
  <c r="BK1317" i="2"/>
  <c r="BK1208" i="2"/>
  <c r="BK991" i="2"/>
  <c r="BK942" i="2"/>
  <c r="J887" i="2"/>
  <c r="J820" i="2"/>
  <c r="BK658" i="2"/>
  <c r="J508" i="2"/>
  <c r="BK192" i="2"/>
  <c r="BK1061" i="2"/>
  <c r="J958" i="2"/>
  <c r="BK654" i="2"/>
  <c r="J497" i="2"/>
  <c r="BK411" i="2"/>
  <c r="J171" i="2"/>
  <c r="J157" i="3"/>
  <c r="BK124" i="3"/>
  <c r="J149" i="3"/>
  <c r="BK133" i="3"/>
  <c r="BK156" i="3"/>
  <c r="BK131" i="3"/>
  <c r="J138" i="3"/>
  <c r="BK158" i="3"/>
  <c r="J139" i="3"/>
  <c r="BK139" i="3"/>
  <c r="BK151" i="3"/>
  <c r="J130" i="3"/>
  <c r="BK148" i="4"/>
  <c r="BK119" i="4"/>
  <c r="BK145" i="4"/>
  <c r="BK129" i="4"/>
  <c r="BK127" i="4"/>
  <c r="J122" i="4"/>
  <c r="BK133" i="4"/>
  <c r="BK144" i="4"/>
  <c r="J127" i="4"/>
  <c r="BK142" i="4"/>
  <c r="BK124" i="4"/>
  <c r="BK186" i="5"/>
  <c r="BK150" i="5"/>
  <c r="BK123" i="5"/>
  <c r="BK157" i="5"/>
  <c r="J137" i="5"/>
  <c r="BK178" i="5"/>
  <c r="J150" i="5"/>
  <c r="J176" i="5"/>
  <c r="J164" i="5"/>
  <c r="BK141" i="5"/>
  <c r="BK126" i="5"/>
  <c r="BK160" i="5"/>
  <c r="J148" i="5"/>
  <c r="J124" i="5"/>
  <c r="BK174" i="5"/>
  <c r="J159" i="5"/>
  <c r="J129" i="5"/>
  <c r="BK192" i="5"/>
  <c r="J163" i="5"/>
  <c r="J139" i="5"/>
  <c r="J197" i="5"/>
  <c r="J173" i="5"/>
  <c r="J160" i="5"/>
  <c r="J133" i="5"/>
  <c r="BK160" i="6"/>
  <c r="BK147" i="6"/>
  <c r="BK130" i="6"/>
  <c r="BK138" i="6"/>
  <c r="BK150" i="6"/>
  <c r="J130" i="6"/>
  <c r="BK149" i="6"/>
  <c r="J147" i="6"/>
  <c r="J160" i="6"/>
  <c r="J139" i="6"/>
  <c r="BK134" i="7"/>
  <c r="J144" i="7"/>
  <c r="BK147" i="7"/>
  <c r="BK138" i="7"/>
  <c r="BK139" i="7"/>
  <c r="J134" i="7"/>
  <c r="J137" i="7"/>
  <c r="BK136" i="7"/>
  <c r="BK152" i="8"/>
  <c r="BK128" i="8"/>
  <c r="J137" i="8"/>
  <c r="J139" i="8"/>
  <c r="BK138" i="8"/>
  <c r="BK137" i="8"/>
  <c r="J145" i="9"/>
  <c r="J148" i="9"/>
  <c r="J143" i="9"/>
  <c r="BK145" i="9"/>
  <c r="BK126" i="9"/>
  <c r="BK141" i="10"/>
  <c r="J136" i="10"/>
  <c r="J140" i="10"/>
  <c r="BK133" i="10"/>
  <c r="J133" i="10"/>
  <c r="BK143" i="11"/>
  <c r="J131" i="11"/>
  <c r="J148" i="11"/>
  <c r="J125" i="11"/>
  <c r="BK131" i="11"/>
  <c r="BK1266" i="2"/>
  <c r="J1114" i="2"/>
  <c r="BK987" i="2"/>
  <c r="J954" i="2"/>
  <c r="J897" i="2"/>
  <c r="BK871" i="2"/>
  <c r="J777" i="2"/>
  <c r="BK613" i="2"/>
  <c r="BK1320" i="2"/>
  <c r="J1212" i="2"/>
  <c r="BK1083" i="2"/>
  <c r="J1043" i="2"/>
  <c r="BK918" i="2"/>
  <c r="BK820" i="2"/>
  <c r="J629" i="2"/>
  <c r="J397" i="2"/>
  <c r="J1298" i="2"/>
  <c r="J1024" i="2"/>
  <c r="J942" i="2"/>
  <c r="BK904" i="2"/>
  <c r="BK792" i="2"/>
  <c r="BK620" i="2"/>
  <c r="BK510" i="2"/>
  <c r="BK477" i="2"/>
  <c r="J1303" i="2"/>
  <c r="J1118" i="2"/>
  <c r="BK996" i="2"/>
  <c r="BK932" i="2"/>
  <c r="BK811" i="2"/>
  <c r="BK751" i="2"/>
  <c r="BK480" i="2"/>
  <c r="J1301" i="2"/>
  <c r="J1000" i="2"/>
  <c r="J944" i="2"/>
  <c r="BK915" i="2"/>
  <c r="BK855" i="2"/>
  <c r="BK622" i="2"/>
  <c r="J480" i="2"/>
  <c r="BK263" i="2"/>
  <c r="J1317" i="2"/>
  <c r="J1083" i="2"/>
  <c r="J1061" i="2"/>
  <c r="BK976" i="2"/>
  <c r="BK934" i="2"/>
  <c r="J792" i="2"/>
  <c r="J662" i="2"/>
  <c r="BK491" i="2"/>
  <c r="BK215" i="2"/>
  <c r="BK1463" i="2"/>
  <c r="BK1330" i="2"/>
  <c r="BK1326" i="2"/>
  <c r="J1263" i="2"/>
  <c r="J1056" i="2"/>
  <c r="BK944" i="2"/>
  <c r="J915" i="2"/>
  <c r="J856" i="2"/>
  <c r="BK782" i="2"/>
  <c r="BK561" i="2"/>
  <c r="J400" i="2"/>
  <c r="BK154" i="2"/>
  <c r="BK1059" i="2"/>
  <c r="J969" i="2"/>
  <c r="BK868" i="2"/>
  <c r="J514" i="2"/>
  <c r="J419" i="2"/>
  <c r="J151" i="2"/>
  <c r="J158" i="3"/>
  <c r="BK137" i="3"/>
  <c r="BK161" i="3"/>
  <c r="J146" i="3"/>
  <c r="J132" i="3"/>
  <c r="BK144" i="3"/>
  <c r="BK126" i="3"/>
  <c r="BK140" i="3"/>
  <c r="J159" i="3"/>
  <c r="J143" i="3"/>
  <c r="J152" i="3"/>
  <c r="BK136" i="3"/>
  <c r="J125" i="3"/>
  <c r="J131" i="3"/>
  <c r="BK141" i="4"/>
  <c r="J123" i="4"/>
  <c r="BK139" i="4"/>
  <c r="J144" i="4"/>
  <c r="J147" i="4"/>
  <c r="BK146" i="4"/>
  <c r="BK130" i="4"/>
  <c r="BK138" i="4"/>
  <c r="BK122" i="4"/>
  <c r="J130" i="4"/>
  <c r="J188" i="5"/>
  <c r="BK161" i="5"/>
  <c r="J189" i="5"/>
  <c r="BK176" i="5"/>
  <c r="BK139" i="5"/>
  <c r="J186" i="5"/>
  <c r="J156" i="5"/>
  <c r="BK147" i="5"/>
  <c r="BK195" i="5"/>
  <c r="BK171" i="5"/>
  <c r="BK152" i="5"/>
  <c r="BK131" i="5"/>
  <c r="J175" i="5"/>
  <c r="BK154" i="5"/>
  <c r="J134" i="5"/>
  <c r="J125" i="5"/>
  <c r="BK184" i="5"/>
  <c r="BK162" i="5"/>
  <c r="BK142" i="5"/>
  <c r="BK197" i="5"/>
  <c r="BK164" i="5"/>
  <c r="BK148" i="5"/>
  <c r="BK198" i="5"/>
  <c r="J187" i="5"/>
  <c r="BK165" i="5"/>
  <c r="J147" i="5"/>
  <c r="J131" i="5"/>
  <c r="J159" i="6"/>
  <c r="J153" i="6"/>
  <c r="BK133" i="6"/>
  <c r="J149" i="6"/>
  <c r="J132" i="6"/>
  <c r="BK153" i="6"/>
  <c r="J133" i="6"/>
  <c r="BK154" i="6"/>
  <c r="BK143" i="6"/>
  <c r="J146" i="6"/>
  <c r="J128" i="6"/>
  <c r="J141" i="6"/>
  <c r="BK127" i="6"/>
  <c r="BK129" i="7"/>
  <c r="J139" i="7"/>
  <c r="J136" i="7"/>
  <c r="BK146" i="7"/>
  <c r="J127" i="7"/>
  <c r="J128" i="7"/>
  <c r="BK133" i="7"/>
  <c r="J126" i="7"/>
  <c r="J150" i="8"/>
  <c r="J146" i="8"/>
  <c r="BK147" i="8"/>
  <c r="J128" i="8"/>
  <c r="J147" i="8"/>
  <c r="BK141" i="8"/>
  <c r="BK134" i="8"/>
  <c r="J143" i="8"/>
  <c r="BK146" i="9"/>
  <c r="J139" i="9"/>
  <c r="BK148" i="9"/>
  <c r="BK138" i="9"/>
  <c r="BK139" i="9"/>
  <c r="BK141" i="9"/>
  <c r="J134" i="9"/>
  <c r="BK135" i="10"/>
  <c r="BK125" i="10"/>
  <c r="J132" i="10"/>
  <c r="J125" i="10"/>
  <c r="BK130" i="10"/>
  <c r="BK152" i="11"/>
  <c r="BK150" i="11"/>
  <c r="J130" i="11"/>
  <c r="BK1254" i="2"/>
  <c r="J1059" i="2"/>
  <c r="BK963" i="2"/>
  <c r="J932" i="2"/>
  <c r="BK880" i="2"/>
  <c r="J853" i="2"/>
  <c r="BK652" i="2"/>
  <c r="BK492" i="2"/>
  <c r="BK171" i="2"/>
  <c r="J1313" i="2"/>
  <c r="BK1211" i="2"/>
  <c r="BK1068" i="2"/>
  <c r="BK1010" i="2"/>
  <c r="BK897" i="2"/>
  <c r="J811" i="2"/>
  <c r="J654" i="2"/>
  <c r="J494" i="2"/>
  <c r="J148" i="2"/>
  <c r="J1208" i="2"/>
  <c r="J1005" i="2"/>
  <c r="J937" i="2"/>
  <c r="BK865" i="2"/>
  <c r="J787" i="2"/>
  <c r="J574" i="2"/>
  <c r="BK487" i="2"/>
  <c r="J159" i="2"/>
  <c r="J1244" i="2"/>
  <c r="J1041" i="2"/>
  <c r="J983" i="2"/>
  <c r="BK916" i="2"/>
  <c r="BK796" i="2"/>
  <c r="BK662" i="2"/>
  <c r="BK603" i="2"/>
  <c r="BK144" i="2"/>
  <c r="BK997" i="2"/>
  <c r="J955" i="2"/>
  <c r="J916" i="2"/>
  <c r="BK863" i="2"/>
  <c r="BK634" i="2"/>
  <c r="J487" i="2"/>
  <c r="J201" i="2"/>
  <c r="BK1206" i="2"/>
  <c r="J1069" i="2"/>
  <c r="BK1026" i="2"/>
  <c r="BK973" i="2"/>
  <c r="BK908" i="2"/>
  <c r="BK791" i="2"/>
  <c r="J642" i="2"/>
  <c r="J485" i="2"/>
  <c r="J388" i="2"/>
  <c r="J1480" i="2"/>
  <c r="BK1332" i="2"/>
  <c r="J1326" i="2"/>
  <c r="J1266" i="2"/>
  <c r="BK1165" i="2"/>
  <c r="J987" i="2"/>
  <c r="J876" i="2"/>
  <c r="J796" i="2"/>
  <c r="J626" i="2"/>
  <c r="BK483" i="2"/>
  <c r="J144" i="2"/>
  <c r="J1010" i="2"/>
  <c r="J943" i="2"/>
  <c r="J634" i="2"/>
  <c r="J491" i="2"/>
  <c r="J213" i="2"/>
  <c r="BK160" i="3"/>
  <c r="BK143" i="3"/>
  <c r="BK162" i="3"/>
  <c r="J144" i="3"/>
  <c r="BK157" i="3"/>
  <c r="BK134" i="3"/>
  <c r="BK152" i="3"/>
  <c r="J148" i="3"/>
  <c r="J154" i="3"/>
  <c r="J133" i="3"/>
  <c r="BK145" i="3"/>
  <c r="J149" i="4"/>
  <c r="J131" i="4"/>
  <c r="BK149" i="4"/>
  <c r="BK131" i="4"/>
  <c r="BK135" i="4"/>
  <c r="J143" i="4"/>
  <c r="BK143" i="4"/>
  <c r="BK123" i="4"/>
  <c r="J135" i="4"/>
  <c r="J119" i="4"/>
  <c r="J126" i="4"/>
  <c r="J180" i="5"/>
  <c r="BK128" i="5"/>
  <c r="J165" i="5"/>
  <c r="J193" i="5"/>
  <c r="BK175" i="5"/>
  <c r="BK145" i="5"/>
  <c r="BK179" i="5"/>
  <c r="J153" i="5"/>
  <c r="BK132" i="5"/>
  <c r="J174" i="5"/>
  <c r="BK133" i="5"/>
  <c r="BK190" i="5"/>
  <c r="BK168" i="5"/>
  <c r="J140" i="5"/>
  <c r="J181" i="5"/>
  <c r="BK134" i="5"/>
  <c r="BK193" i="5"/>
  <c r="BK163" i="5"/>
  <c r="BK137" i="5"/>
  <c r="J162" i="6"/>
  <c r="BK148" i="6"/>
  <c r="J152" i="6"/>
  <c r="BK129" i="6"/>
  <c r="BK136" i="6"/>
  <c r="J155" i="6"/>
  <c r="J129" i="6"/>
  <c r="BK132" i="6"/>
  <c r="J136" i="6"/>
  <c r="J130" i="7"/>
  <c r="BK135" i="7"/>
  <c r="BK127" i="7"/>
  <c r="J149" i="7"/>
  <c r="BK140" i="7"/>
  <c r="BK142" i="7"/>
  <c r="BK145" i="8"/>
  <c r="BK126" i="8"/>
  <c r="BK149" i="8"/>
  <c r="J144" i="8"/>
  <c r="J149" i="8"/>
  <c r="BK131" i="8"/>
  <c r="BK135" i="9"/>
  <c r="J144" i="9"/>
  <c r="BK142" i="9"/>
  <c r="J130" i="9"/>
  <c r="BK140" i="10"/>
  <c r="J130" i="10"/>
  <c r="J124" i="10"/>
  <c r="J139" i="10"/>
  <c r="BK148" i="11"/>
  <c r="J136" i="11"/>
  <c r="BK154" i="11"/>
  <c r="J143" i="11"/>
  <c r="BK1298" i="2"/>
  <c r="J1038" i="2"/>
  <c r="BK981" i="2"/>
  <c r="J936" i="2"/>
  <c r="J883" i="2"/>
  <c r="BK859" i="2"/>
  <c r="BK805" i="2"/>
  <c r="BK642" i="2"/>
  <c r="J477" i="2"/>
  <c r="J147" i="2"/>
  <c r="J1300" i="2"/>
  <c r="BK1110" i="2"/>
  <c r="BK1067" i="2"/>
  <c r="BK969" i="2"/>
  <c r="J857" i="2"/>
  <c r="J652" i="2"/>
  <c r="BK484" i="2"/>
  <c r="BK159" i="2"/>
  <c r="J1067" i="2"/>
  <c r="BK994" i="2"/>
  <c r="BK930" i="2"/>
  <c r="BK876" i="2"/>
  <c r="BK808" i="2"/>
  <c r="J603" i="2"/>
  <c r="J489" i="2"/>
  <c r="J411" i="2"/>
  <c r="J139" i="2"/>
  <c r="BK1210" i="2"/>
  <c r="BK1014" i="2"/>
  <c r="BK943" i="2"/>
  <c r="J900" i="2"/>
  <c r="J791" i="2"/>
  <c r="J622" i="2"/>
  <c r="J263" i="2"/>
  <c r="J1063" i="2"/>
  <c r="BK980" i="2"/>
  <c r="BK931" i="2"/>
  <c r="J880" i="2"/>
  <c r="BK666" i="2"/>
  <c r="BK574" i="2"/>
  <c r="J418" i="2"/>
  <c r="J1320" i="2"/>
  <c r="J1110" i="2"/>
  <c r="BK1063" i="2"/>
  <c r="J996" i="2"/>
  <c r="J959" i="2"/>
  <c r="BK858" i="2"/>
  <c r="J658" i="2"/>
  <c r="BK489" i="2"/>
  <c r="BK390" i="2"/>
  <c r="BK1480" i="2"/>
  <c r="J1461" i="2"/>
  <c r="BK1328" i="2"/>
  <c r="BK1310" i="2"/>
  <c r="BK1212" i="2"/>
  <c r="BK1038" i="2"/>
  <c r="J980" i="2"/>
  <c r="BK922" i="2"/>
  <c r="J863" i="2"/>
  <c r="BK777" i="2"/>
  <c r="J621" i="2"/>
  <c r="BK481" i="2"/>
  <c r="J306" i="2"/>
  <c r="BK1118" i="2"/>
  <c r="BK1002" i="2"/>
  <c r="BK954" i="2"/>
  <c r="J751" i="2"/>
  <c r="BK508" i="2"/>
  <c r="BK431" i="2"/>
  <c r="J390" i="2"/>
  <c r="BK147" i="2"/>
  <c r="BK155" i="3"/>
  <c r="BK130" i="3"/>
  <c r="BK153" i="3"/>
  <c r="BK142" i="3"/>
  <c r="J128" i="3"/>
  <c r="BK146" i="3"/>
  <c r="J124" i="3"/>
  <c r="BK128" i="3"/>
  <c r="BK147" i="3"/>
  <c r="J129" i="3"/>
  <c r="J140" i="3"/>
  <c r="BK125" i="3"/>
  <c r="BK132" i="3"/>
  <c r="J123" i="3"/>
  <c r="J138" i="4"/>
  <c r="J151" i="4"/>
  <c r="BK134" i="4"/>
  <c r="J152" i="4"/>
  <c r="J133" i="4"/>
  <c r="J134" i="4"/>
  <c r="BK137" i="4"/>
  <c r="J148" i="4"/>
  <c r="BK128" i="4"/>
  <c r="BK151" i="4"/>
  <c r="BK121" i="4"/>
  <c r="BK191" i="5"/>
  <c r="J162" i="5"/>
  <c r="J141" i="5"/>
  <c r="BK180" i="5"/>
  <c r="BK156" i="5"/>
  <c r="J130" i="5"/>
  <c r="BK185" i="5"/>
  <c r="J154" i="5"/>
  <c r="J196" i="5"/>
  <c r="J169" i="5"/>
  <c r="BK151" i="5"/>
  <c r="BK129" i="5"/>
  <c r="J178" i="5"/>
  <c r="J157" i="5"/>
  <c r="J142" i="5"/>
  <c r="BK130" i="5"/>
  <c r="J185" i="5"/>
  <c r="BK169" i="5"/>
  <c r="BK153" i="5"/>
  <c r="BK136" i="5"/>
  <c r="BK182" i="5"/>
  <c r="BK159" i="5"/>
  <c r="J136" i="5"/>
  <c r="J199" i="5"/>
  <c r="J190" i="5"/>
  <c r="BK167" i="5"/>
  <c r="J145" i="5"/>
  <c r="BK127" i="5"/>
  <c r="BK134" i="6"/>
  <c r="BK128" i="6"/>
  <c r="BK140" i="6"/>
  <c r="BK157" i="6"/>
  <c r="BK142" i="6"/>
  <c r="BK156" i="6"/>
  <c r="BK144" i="6"/>
  <c r="BK162" i="6"/>
  <c r="J135" i="6"/>
  <c r="J148" i="6"/>
  <c r="J131" i="6"/>
  <c r="J135" i="7"/>
  <c r="J143" i="7"/>
  <c r="J145" i="7"/>
  <c r="J147" i="7"/>
  <c r="BK128" i="7"/>
  <c r="J148" i="7"/>
  <c r="J142" i="7"/>
  <c r="J131" i="7"/>
  <c r="BK151" i="8"/>
  <c r="J151" i="8"/>
  <c r="J129" i="8"/>
  <c r="J138" i="8"/>
  <c r="BK144" i="8"/>
  <c r="J133" i="8"/>
  <c r="BK150" i="8"/>
  <c r="BK133" i="8"/>
  <c r="BK143" i="9"/>
  <c r="J132" i="9"/>
  <c r="J147" i="9"/>
  <c r="J126" i="9"/>
  <c r="BK147" i="9"/>
  <c r="BK128" i="9"/>
  <c r="BK126" i="10"/>
  <c r="J126" i="10"/>
  <c r="BK136" i="10"/>
  <c r="J127" i="10"/>
  <c r="BK132" i="10"/>
  <c r="J138" i="11"/>
  <c r="BK127" i="11"/>
  <c r="BK136" i="11"/>
  <c r="BK130" i="11"/>
  <c r="J1150" i="2"/>
  <c r="BK1007" i="2"/>
  <c r="J976" i="2"/>
  <c r="J930" i="2"/>
  <c r="BK875" i="2"/>
  <c r="J858" i="2"/>
  <c r="J666" i="2"/>
  <c r="BK478" i="2"/>
  <c r="J1324" i="2"/>
  <c r="J1246" i="2"/>
  <c r="BK1069" i="2"/>
  <c r="J1026" i="2"/>
  <c r="BK955" i="2"/>
  <c r="BK794" i="2"/>
  <c r="BK513" i="2"/>
  <c r="BK388" i="2"/>
  <c r="J1211" i="2"/>
  <c r="J1007" i="2"/>
  <c r="J970" i="2"/>
  <c r="J890" i="2"/>
  <c r="J855" i="2"/>
  <c r="BK621" i="2"/>
  <c r="J517" i="2"/>
  <c r="J484" i="2"/>
  <c r="J154" i="2"/>
  <c r="BK1150" i="2"/>
  <c r="J1002" i="2"/>
  <c r="BK958" i="2"/>
  <c r="J904" i="2"/>
  <c r="BK787" i="2"/>
  <c r="J620" i="2"/>
  <c r="J394" i="2"/>
  <c r="BK1053" i="2"/>
  <c r="BK983" i="2"/>
  <c r="J920" i="2"/>
  <c r="BK887" i="2"/>
  <c r="J782" i="2"/>
  <c r="BK479" i="2"/>
  <c r="BK213" i="2"/>
  <c r="BK1244" i="2"/>
  <c r="BK1106" i="2"/>
  <c r="J1066" i="2"/>
  <c r="J997" i="2"/>
  <c r="BK920" i="2"/>
  <c r="BK809" i="2"/>
  <c r="BK748" i="2"/>
  <c r="BK517" i="2"/>
  <c r="J483" i="2"/>
  <c r="BK1481" i="2"/>
  <c r="BK1461" i="2"/>
  <c r="J1328" i="2"/>
  <c r="BK1313" i="2"/>
  <c r="BK1246" i="2"/>
  <c r="BK1024" i="2"/>
  <c r="J973" i="2"/>
  <c r="J871" i="2"/>
  <c r="BK788" i="2"/>
  <c r="BK638" i="2"/>
  <c r="J488" i="2"/>
  <c r="BK394" i="2"/>
  <c r="BK1300" i="2"/>
  <c r="BK1036" i="2"/>
  <c r="BK936" i="2"/>
  <c r="J561" i="2"/>
  <c r="J492" i="2"/>
  <c r="BK400" i="2"/>
  <c r="BK148" i="2"/>
  <c r="BK149" i="3"/>
  <c r="BK123" i="3"/>
  <c r="J150" i="3"/>
  <c r="J137" i="3"/>
  <c r="J127" i="3"/>
  <c r="J142" i="3"/>
  <c r="J155" i="3"/>
  <c r="J160" i="3"/>
  <c r="J153" i="3"/>
  <c r="BK138" i="3"/>
  <c r="J151" i="3"/>
  <c r="J162" i="3"/>
  <c r="BK154" i="3"/>
  <c r="BK152" i="4"/>
  <c r="J136" i="4"/>
  <c r="BK147" i="4"/>
  <c r="J132" i="4"/>
  <c r="J145" i="4"/>
  <c r="J129" i="4"/>
  <c r="J141" i="4"/>
  <c r="BK136" i="4"/>
  <c r="J128" i="4"/>
  <c r="J139" i="4"/>
  <c r="J125" i="4"/>
  <c r="J137" i="4"/>
  <c r="BK196" i="5"/>
  <c r="J184" i="5"/>
  <c r="J146" i="5"/>
  <c r="J126" i="5"/>
  <c r="J167" i="5"/>
  <c r="BK140" i="5"/>
  <c r="BK189" i="5"/>
  <c r="J168" i="5"/>
  <c r="BK124" i="5"/>
  <c r="J172" i="5"/>
  <c r="J155" i="5"/>
  <c r="J135" i="5"/>
  <c r="J192" i="5"/>
  <c r="BK166" i="5"/>
  <c r="J152" i="5"/>
  <c r="J132" i="5"/>
  <c r="BK188" i="5"/>
  <c r="J170" i="5"/>
  <c r="BK149" i="5"/>
  <c r="J198" i="5"/>
  <c r="BK172" i="5"/>
  <c r="J149" i="5"/>
  <c r="BK199" i="5"/>
  <c r="BK181" i="5"/>
  <c r="J161" i="5"/>
  <c r="BK144" i="5"/>
  <c r="J123" i="5"/>
  <c r="BK158" i="6"/>
  <c r="BK152" i="6"/>
  <c r="BK131" i="6"/>
  <c r="BK146" i="6"/>
  <c r="J158" i="6"/>
  <c r="J143" i="6"/>
  <c r="BK159" i="6"/>
  <c r="J150" i="6"/>
  <c r="J127" i="6"/>
  <c r="BK139" i="6"/>
  <c r="BK151" i="6"/>
  <c r="J140" i="6"/>
  <c r="BK149" i="7"/>
  <c r="J150" i="7"/>
  <c r="BK137" i="7"/>
  <c r="BK130" i="7"/>
  <c r="BK143" i="7"/>
  <c r="J146" i="7"/>
  <c r="BK145" i="7"/>
  <c r="J140" i="7"/>
  <c r="J138" i="7"/>
  <c r="BK148" i="8"/>
  <c r="BK143" i="8"/>
  <c r="BK142" i="8"/>
  <c r="J131" i="8"/>
  <c r="J145" i="8"/>
  <c r="BK129" i="8"/>
  <c r="BK136" i="8"/>
  <c r="BK146" i="8"/>
  <c r="J126" i="8"/>
  <c r="J142" i="9"/>
  <c r="J137" i="9"/>
  <c r="BK132" i="9"/>
  <c r="J141" i="9"/>
  <c r="J138" i="9"/>
  <c r="BK130" i="9"/>
  <c r="BK139" i="10"/>
  <c r="J141" i="10"/>
  <c r="BK127" i="10"/>
  <c r="J137" i="10"/>
  <c r="J150" i="11"/>
  <c r="BK140" i="11"/>
  <c r="J154" i="11"/>
  <c r="BK133" i="11"/>
  <c r="J133" i="11"/>
  <c r="BK857" i="2"/>
  <c r="BK497" i="2"/>
  <c r="J219" i="2"/>
  <c r="BK1303" i="2"/>
  <c r="J1210" i="2"/>
  <c r="BK1066" i="2"/>
  <c r="J934" i="2"/>
  <c r="J808" i="2"/>
  <c r="BK626" i="2"/>
  <c r="J215" i="2"/>
  <c r="J1165" i="2"/>
  <c r="J993" i="2"/>
  <c r="J918" i="2"/>
  <c r="J859" i="2"/>
  <c r="J748" i="2"/>
  <c r="J513" i="2"/>
  <c r="BK219" i="2"/>
  <c r="J1254" i="2"/>
  <c r="BK1000" i="2"/>
  <c r="J922" i="2"/>
  <c r="BK799" i="2"/>
  <c r="J638" i="2"/>
  <c r="BK418" i="2"/>
  <c r="BK1056" i="2"/>
  <c r="BK993" i="2"/>
  <c r="BK937" i="2"/>
  <c r="BK906" i="2"/>
  <c r="J794" i="2"/>
  <c r="J547" i="2"/>
  <c r="BK151" i="2"/>
  <c r="J1167" i="2"/>
  <c r="J1068" i="2"/>
  <c r="J1014" i="2"/>
  <c r="J963" i="2"/>
  <c r="BK890" i="2"/>
  <c r="BK790" i="2"/>
  <c r="J510" i="2"/>
  <c r="J431" i="2"/>
  <c r="J1463" i="2"/>
  <c r="J1330" i="2"/>
  <c r="BK1324" i="2"/>
  <c r="BK1301" i="2"/>
  <c r="BK1167" i="2"/>
  <c r="BK1005" i="2"/>
  <c r="J931" i="2"/>
  <c r="BK883" i="2"/>
  <c r="J805" i="2"/>
  <c r="BK643" i="2"/>
  <c r="BK494" i="2"/>
  <c r="BK397" i="2"/>
  <c r="BK1114" i="2"/>
  <c r="J994" i="2"/>
  <c r="J865" i="2"/>
  <c r="J481" i="2"/>
  <c r="BK201" i="2"/>
  <c r="J161" i="3"/>
  <c r="J134" i="3"/>
  <c r="BK159" i="3"/>
  <c r="BK129" i="3"/>
  <c r="BK150" i="3"/>
  <c r="BK127" i="3"/>
  <c r="J147" i="3"/>
  <c r="J145" i="3"/>
  <c r="J156" i="3"/>
  <c r="BK148" i="3"/>
  <c r="J126" i="3"/>
  <c r="J136" i="3"/>
  <c r="BK150" i="4"/>
  <c r="J124" i="4"/>
  <c r="J146" i="4"/>
  <c r="J150" i="4"/>
  <c r="J140" i="4"/>
  <c r="J121" i="4"/>
  <c r="BK125" i="4"/>
  <c r="BK132" i="4"/>
  <c r="J142" i="4"/>
  <c r="BK126" i="4"/>
  <c r="BK140" i="4"/>
  <c r="BK194" i="5"/>
  <c r="J182" i="5"/>
  <c r="J144" i="5"/>
  <c r="J183" i="5"/>
  <c r="BK146" i="5"/>
  <c r="J195" i="5"/>
  <c r="J179" i="5"/>
  <c r="BK135" i="5"/>
  <c r="BK183" i="5"/>
  <c r="J166" i="5"/>
  <c r="J138" i="5"/>
  <c r="BK187" i="5"/>
  <c r="BK155" i="5"/>
  <c r="BK138" i="5"/>
  <c r="J191" i="5"/>
  <c r="BK173" i="5"/>
  <c r="J151" i="5"/>
  <c r="J127" i="5"/>
  <c r="BK170" i="5"/>
  <c r="J158" i="5"/>
  <c r="J128" i="5"/>
  <c r="J194" i="5"/>
  <c r="J171" i="5"/>
  <c r="BK158" i="5"/>
  <c r="BK125" i="5"/>
  <c r="J157" i="6"/>
  <c r="J144" i="6"/>
  <c r="BK155" i="6"/>
  <c r="J134" i="6"/>
  <c r="J156" i="6"/>
  <c r="BK135" i="6"/>
  <c r="J151" i="6"/>
  <c r="BK141" i="6"/>
  <c r="J142" i="6"/>
  <c r="J154" i="6"/>
  <c r="J138" i="6"/>
  <c r="BK144" i="7"/>
  <c r="BK148" i="7"/>
  <c r="BK132" i="7"/>
  <c r="BK150" i="7"/>
  <c r="BK131" i="7"/>
  <c r="J133" i="7"/>
  <c r="J129" i="7"/>
  <c r="J132" i="7"/>
  <c r="BK126" i="7"/>
  <c r="J141" i="8"/>
  <c r="J134" i="8"/>
  <c r="BK139" i="8"/>
  <c r="J148" i="8"/>
  <c r="J142" i="8"/>
  <c r="J152" i="8"/>
  <c r="J136" i="8"/>
  <c r="J146" i="9"/>
  <c r="J128" i="9"/>
  <c r="BK134" i="9"/>
  <c r="BK144" i="9"/>
  <c r="BK137" i="9"/>
  <c r="J135" i="9"/>
  <c r="BK137" i="10"/>
  <c r="J128" i="10"/>
  <c r="J135" i="10"/>
  <c r="BK128" i="10"/>
  <c r="BK124" i="10"/>
  <c r="J152" i="11"/>
  <c r="J127" i="11"/>
  <c r="BK138" i="11"/>
  <c r="J140" i="11"/>
  <c r="BK125" i="11"/>
  <c r="T143" i="2" l="1"/>
  <c r="BK496" i="2"/>
  <c r="J496" i="2" s="1"/>
  <c r="J101" i="2" s="1"/>
  <c r="BK789" i="2"/>
  <c r="J789" i="2" s="1"/>
  <c r="J102" i="2" s="1"/>
  <c r="P864" i="2"/>
  <c r="P874" i="2"/>
  <c r="R1062" i="2"/>
  <c r="P1316" i="2"/>
  <c r="P122" i="3"/>
  <c r="BK135" i="3"/>
  <c r="BK121" i="3" s="1"/>
  <c r="J121" i="3" s="1"/>
  <c r="J97" i="3" s="1"/>
  <c r="T143" i="5"/>
  <c r="P145" i="6"/>
  <c r="BK125" i="7"/>
  <c r="J125" i="7" s="1"/>
  <c r="J100" i="7" s="1"/>
  <c r="BK125" i="8"/>
  <c r="J125" i="8" s="1"/>
  <c r="J100" i="8" s="1"/>
  <c r="T125" i="9"/>
  <c r="P134" i="10"/>
  <c r="P123" i="10"/>
  <c r="P122" i="10" s="1"/>
  <c r="AU104" i="1" s="1"/>
  <c r="P124" i="11"/>
  <c r="P218" i="2"/>
  <c r="R798" i="2"/>
  <c r="R854" i="2"/>
  <c r="R907" i="2"/>
  <c r="BK982" i="2"/>
  <c r="J982" i="2" s="1"/>
  <c r="J110" i="2" s="1"/>
  <c r="R992" i="2"/>
  <c r="BK1316" i="2"/>
  <c r="J1316" i="2" s="1"/>
  <c r="J115" i="2" s="1"/>
  <c r="BK122" i="3"/>
  <c r="J122" i="3"/>
  <c r="J98" i="3" s="1"/>
  <c r="P135" i="3"/>
  <c r="R143" i="5"/>
  <c r="BK126" i="6"/>
  <c r="T141" i="7"/>
  <c r="T140" i="8"/>
  <c r="BK125" i="9"/>
  <c r="BK124" i="11"/>
  <c r="P143" i="2"/>
  <c r="T496" i="2"/>
  <c r="T789" i="2"/>
  <c r="T864" i="2"/>
  <c r="R874" i="2"/>
  <c r="BK1062" i="2"/>
  <c r="J1062" i="2" s="1"/>
  <c r="J112" i="2" s="1"/>
  <c r="P1209" i="2"/>
  <c r="R1302" i="2"/>
  <c r="P1479" i="2"/>
  <c r="T122" i="3"/>
  <c r="T135" i="3"/>
  <c r="BK143" i="5"/>
  <c r="J143" i="5" s="1"/>
  <c r="J99" i="5" s="1"/>
  <c r="T126" i="6"/>
  <c r="R125" i="7"/>
  <c r="P125" i="8"/>
  <c r="T140" i="9"/>
  <c r="T134" i="10"/>
  <c r="T123" i="10"/>
  <c r="T122" i="10" s="1"/>
  <c r="BK129" i="11"/>
  <c r="J129" i="11"/>
  <c r="J99" i="11"/>
  <c r="T218" i="2"/>
  <c r="BK798" i="2"/>
  <c r="J798" i="2" s="1"/>
  <c r="J105" i="2" s="1"/>
  <c r="R864" i="2"/>
  <c r="BK907" i="2"/>
  <c r="J907" i="2" s="1"/>
  <c r="J109" i="2" s="1"/>
  <c r="R982" i="2"/>
  <c r="BK992" i="2"/>
  <c r="J992" i="2" s="1"/>
  <c r="J111" i="2" s="1"/>
  <c r="R1209" i="2"/>
  <c r="T1302" i="2"/>
  <c r="T1479" i="2"/>
  <c r="BK141" i="3"/>
  <c r="J141" i="3"/>
  <c r="J100" i="3" s="1"/>
  <c r="P143" i="5"/>
  <c r="R126" i="6"/>
  <c r="T125" i="7"/>
  <c r="T124" i="7"/>
  <c r="T123" i="7" s="1"/>
  <c r="R140" i="8"/>
  <c r="BK140" i="9"/>
  <c r="J140" i="9" s="1"/>
  <c r="J101" i="9" s="1"/>
  <c r="P129" i="11"/>
  <c r="BK143" i="2"/>
  <c r="P496" i="2"/>
  <c r="P789" i="2"/>
  <c r="BK864" i="2"/>
  <c r="J864" i="2"/>
  <c r="J107" i="2" s="1"/>
  <c r="T874" i="2"/>
  <c r="T1062" i="2"/>
  <c r="T1316" i="2"/>
  <c r="T141" i="3"/>
  <c r="P118" i="4"/>
  <c r="P117" i="4"/>
  <c r="AU97" i="1"/>
  <c r="R122" i="5"/>
  <c r="R177" i="5"/>
  <c r="BK145" i="6"/>
  <c r="J145" i="6" s="1"/>
  <c r="J101" i="6" s="1"/>
  <c r="P125" i="7"/>
  <c r="R125" i="8"/>
  <c r="R124" i="8"/>
  <c r="R123" i="8" s="1"/>
  <c r="R125" i="9"/>
  <c r="T129" i="11"/>
  <c r="R135" i="11"/>
  <c r="R147" i="11"/>
  <c r="BK218" i="2"/>
  <c r="J218" i="2"/>
  <c r="J100" i="2"/>
  <c r="P798" i="2"/>
  <c r="P854" i="2"/>
  <c r="T907" i="2"/>
  <c r="P982" i="2"/>
  <c r="T992" i="2"/>
  <c r="BK1209" i="2"/>
  <c r="J1209" i="2"/>
  <c r="J113" i="2"/>
  <c r="P1302" i="2"/>
  <c r="R1479" i="2"/>
  <c r="R122" i="3"/>
  <c r="R135" i="3"/>
  <c r="BK118" i="4"/>
  <c r="BK117" i="4" s="1"/>
  <c r="J117" i="4" s="1"/>
  <c r="P122" i="5"/>
  <c r="BK177" i="5"/>
  <c r="J177" i="5" s="1"/>
  <c r="J100" i="5" s="1"/>
  <c r="R145" i="6"/>
  <c r="P141" i="7"/>
  <c r="P140" i="8"/>
  <c r="P140" i="9"/>
  <c r="R134" i="10"/>
  <c r="R123" i="10" s="1"/>
  <c r="R122" i="10" s="1"/>
  <c r="T124" i="11"/>
  <c r="BK135" i="11"/>
  <c r="J135" i="11"/>
  <c r="J100" i="11" s="1"/>
  <c r="R218" i="2"/>
  <c r="R137" i="2" s="1"/>
  <c r="T798" i="2"/>
  <c r="T854" i="2"/>
  <c r="BK874" i="2"/>
  <c r="J874" i="2"/>
  <c r="J108" i="2" s="1"/>
  <c r="P1062" i="2"/>
  <c r="R1316" i="2"/>
  <c r="P141" i="3"/>
  <c r="R118" i="4"/>
  <c r="R117" i="4" s="1"/>
  <c r="BK122" i="5"/>
  <c r="J122" i="5"/>
  <c r="J98" i="5" s="1"/>
  <c r="T177" i="5"/>
  <c r="P126" i="6"/>
  <c r="P125" i="6"/>
  <c r="P124" i="6"/>
  <c r="AU100" i="1" s="1"/>
  <c r="R141" i="7"/>
  <c r="BK140" i="8"/>
  <c r="J140" i="8" s="1"/>
  <c r="J101" i="8" s="1"/>
  <c r="P125" i="9"/>
  <c r="P124" i="9"/>
  <c r="P123" i="9"/>
  <c r="AU103" i="1" s="1"/>
  <c r="R129" i="11"/>
  <c r="P147" i="11"/>
  <c r="R143" i="2"/>
  <c r="R496" i="2"/>
  <c r="R789" i="2"/>
  <c r="BK854" i="2"/>
  <c r="P907" i="2"/>
  <c r="T982" i="2"/>
  <c r="P992" i="2"/>
  <c r="T1209" i="2"/>
  <c r="BK1302" i="2"/>
  <c r="J1302" i="2"/>
  <c r="J114" i="2" s="1"/>
  <c r="BK1479" i="2"/>
  <c r="J1479" i="2"/>
  <c r="J116" i="2" s="1"/>
  <c r="R141" i="3"/>
  <c r="T118" i="4"/>
  <c r="T117" i="4"/>
  <c r="T122" i="5"/>
  <c r="T121" i="5" s="1"/>
  <c r="T120" i="5" s="1"/>
  <c r="P177" i="5"/>
  <c r="T145" i="6"/>
  <c r="BK141" i="7"/>
  <c r="J141" i="7" s="1"/>
  <c r="J101" i="7" s="1"/>
  <c r="T125" i="8"/>
  <c r="T124" i="8" s="1"/>
  <c r="T123" i="8" s="1"/>
  <c r="R140" i="9"/>
  <c r="BK134" i="10"/>
  <c r="J134" i="10"/>
  <c r="J100" i="10" s="1"/>
  <c r="R124" i="11"/>
  <c r="R123" i="11"/>
  <c r="R122" i="11" s="1"/>
  <c r="P135" i="11"/>
  <c r="T135" i="11"/>
  <c r="BK147" i="11"/>
  <c r="J147" i="11"/>
  <c r="J102" i="11" s="1"/>
  <c r="T147" i="11"/>
  <c r="BK142" i="11"/>
  <c r="J142" i="11" s="1"/>
  <c r="J101" i="11" s="1"/>
  <c r="BK795" i="2"/>
  <c r="J795" i="2" s="1"/>
  <c r="J103" i="2" s="1"/>
  <c r="BK161" i="6"/>
  <c r="J161" i="6"/>
  <c r="J102" i="6"/>
  <c r="BK138" i="2"/>
  <c r="J138" i="2" s="1"/>
  <c r="J98" i="2" s="1"/>
  <c r="BK123" i="10"/>
  <c r="BK122" i="10"/>
  <c r="J122" i="10" s="1"/>
  <c r="F119" i="11"/>
  <c r="BE127" i="11"/>
  <c r="BE136" i="11"/>
  <c r="BE138" i="11"/>
  <c r="J116" i="11"/>
  <c r="BE148" i="11"/>
  <c r="J123" i="10"/>
  <c r="J99" i="10"/>
  <c r="J92" i="11"/>
  <c r="BE143" i="11"/>
  <c r="BE154" i="11"/>
  <c r="BE125" i="11"/>
  <c r="BE131" i="11"/>
  <c r="E85" i="11"/>
  <c r="BE130" i="11"/>
  <c r="BE133" i="11"/>
  <c r="BE150" i="11"/>
  <c r="BE140" i="11"/>
  <c r="BE152" i="11"/>
  <c r="E110" i="10"/>
  <c r="F118" i="10"/>
  <c r="BE136" i="10"/>
  <c r="BE137" i="10"/>
  <c r="F94" i="10"/>
  <c r="J125" i="9"/>
  <c r="J100" i="9" s="1"/>
  <c r="J91" i="10"/>
  <c r="J94" i="10"/>
  <c r="BE124" i="10"/>
  <c r="BE130" i="10"/>
  <c r="J93" i="10"/>
  <c r="BE125" i="10"/>
  <c r="BE133" i="10"/>
  <c r="BE139" i="10"/>
  <c r="BE126" i="10"/>
  <c r="BE127" i="10"/>
  <c r="BE128" i="10"/>
  <c r="BE135" i="10"/>
  <c r="BE140" i="10"/>
  <c r="BE132" i="10"/>
  <c r="BE141" i="10"/>
  <c r="E111" i="9"/>
  <c r="J120" i="9"/>
  <c r="BE139" i="9"/>
  <c r="BE142" i="9"/>
  <c r="BE143" i="9"/>
  <c r="BE144" i="9"/>
  <c r="J93" i="9"/>
  <c r="BE146" i="9"/>
  <c r="F94" i="9"/>
  <c r="BE141" i="9"/>
  <c r="J117" i="9"/>
  <c r="BE135" i="9"/>
  <c r="BE137" i="9"/>
  <c r="BE138" i="9"/>
  <c r="F93" i="9"/>
  <c r="BE126" i="9"/>
  <c r="BE128" i="9"/>
  <c r="BE130" i="9"/>
  <c r="BE132" i="9"/>
  <c r="BE147" i="9"/>
  <c r="BE134" i="9"/>
  <c r="BE145" i="9"/>
  <c r="BE148" i="9"/>
  <c r="BK124" i="7"/>
  <c r="J124" i="7" s="1"/>
  <c r="J99" i="7" s="1"/>
  <c r="F93" i="8"/>
  <c r="BE144" i="8"/>
  <c r="BE145" i="8"/>
  <c r="BE150" i="8"/>
  <c r="F94" i="8"/>
  <c r="BE133" i="8"/>
  <c r="J93" i="8"/>
  <c r="J117" i="8"/>
  <c r="BE131" i="8"/>
  <c r="BE137" i="8"/>
  <c r="BE142" i="8"/>
  <c r="BE143" i="8"/>
  <c r="BE146" i="8"/>
  <c r="BE151" i="8"/>
  <c r="E85" i="8"/>
  <c r="J120" i="8"/>
  <c r="BE147" i="8"/>
  <c r="BE152" i="8"/>
  <c r="BE138" i="8"/>
  <c r="BE139" i="8"/>
  <c r="BE141" i="8"/>
  <c r="BE148" i="8"/>
  <c r="BE149" i="8"/>
  <c r="BE126" i="8"/>
  <c r="BE128" i="8"/>
  <c r="BE129" i="8"/>
  <c r="BE134" i="8"/>
  <c r="BE136" i="8"/>
  <c r="E111" i="7"/>
  <c r="BE129" i="7"/>
  <c r="BE130" i="7"/>
  <c r="BE131" i="7"/>
  <c r="BE132" i="7"/>
  <c r="BE133" i="7"/>
  <c r="BE134" i="7"/>
  <c r="BE144" i="7"/>
  <c r="BE128" i="7"/>
  <c r="BE143" i="7"/>
  <c r="BE147" i="7"/>
  <c r="J126" i="6"/>
  <c r="J100" i="6"/>
  <c r="J119" i="7"/>
  <c r="BE135" i="7"/>
  <c r="BE137" i="7"/>
  <c r="F93" i="7"/>
  <c r="BE126" i="7"/>
  <c r="BE136" i="7"/>
  <c r="BE150" i="7"/>
  <c r="J94" i="7"/>
  <c r="F120" i="7"/>
  <c r="BE145" i="7"/>
  <c r="J91" i="7"/>
  <c r="BE138" i="7"/>
  <c r="BE139" i="7"/>
  <c r="BE140" i="7"/>
  <c r="BE146" i="7"/>
  <c r="BE149" i="7"/>
  <c r="BE127" i="7"/>
  <c r="BE142" i="7"/>
  <c r="BE148" i="7"/>
  <c r="J94" i="6"/>
  <c r="J120" i="6"/>
  <c r="BE130" i="6"/>
  <c r="BE135" i="6"/>
  <c r="BE147" i="6"/>
  <c r="BE150" i="6"/>
  <c r="BE153" i="6"/>
  <c r="BE157" i="6"/>
  <c r="BE159" i="6"/>
  <c r="E85" i="6"/>
  <c r="F121" i="6"/>
  <c r="BE127" i="6"/>
  <c r="BE131" i="6"/>
  <c r="BE136" i="6"/>
  <c r="BE138" i="6"/>
  <c r="BE144" i="6"/>
  <c r="BE156" i="6"/>
  <c r="BE160" i="6"/>
  <c r="J118" i="6"/>
  <c r="BE128" i="6"/>
  <c r="BE140" i="6"/>
  <c r="BE142" i="6"/>
  <c r="BE158" i="6"/>
  <c r="BE162" i="6"/>
  <c r="BE129" i="6"/>
  <c r="BE132" i="6"/>
  <c r="BE134" i="6"/>
  <c r="BE141" i="6"/>
  <c r="BE148" i="6"/>
  <c r="BE152" i="6"/>
  <c r="BE155" i="6"/>
  <c r="F120" i="6"/>
  <c r="BE133" i="6"/>
  <c r="BE139" i="6"/>
  <c r="BE154" i="6"/>
  <c r="BE143" i="6"/>
  <c r="BE146" i="6"/>
  <c r="BE149" i="6"/>
  <c r="BE151" i="6"/>
  <c r="F92" i="5"/>
  <c r="BE129" i="5"/>
  <c r="BE139" i="5"/>
  <c r="BE140" i="5"/>
  <c r="BE141" i="5"/>
  <c r="BE149" i="5"/>
  <c r="BE155" i="5"/>
  <c r="BE156" i="5"/>
  <c r="BE157" i="5"/>
  <c r="BE178" i="5"/>
  <c r="BE180" i="5"/>
  <c r="BE188" i="5"/>
  <c r="BE191" i="5"/>
  <c r="BE199" i="5"/>
  <c r="J118" i="4"/>
  <c r="J97" i="4" s="1"/>
  <c r="E85" i="5"/>
  <c r="BE154" i="5"/>
  <c r="BE161" i="5"/>
  <c r="BE165" i="5"/>
  <c r="BE167" i="5"/>
  <c r="BE168" i="5"/>
  <c r="BE174" i="5"/>
  <c r="BE176" i="5"/>
  <c r="BE189" i="5"/>
  <c r="BE190" i="5"/>
  <c r="BE196" i="5"/>
  <c r="J92" i="5"/>
  <c r="BE123" i="5"/>
  <c r="BE133" i="5"/>
  <c r="BE134" i="5"/>
  <c r="BE164" i="5"/>
  <c r="BE166" i="5"/>
  <c r="BE182" i="5"/>
  <c r="BE192" i="5"/>
  <c r="J114" i="5"/>
  <c r="BE126" i="5"/>
  <c r="BE128" i="5"/>
  <c r="BE135" i="5"/>
  <c r="BE136" i="5"/>
  <c r="BE144" i="5"/>
  <c r="BE145" i="5"/>
  <c r="BE179" i="5"/>
  <c r="BE185" i="5"/>
  <c r="BE194" i="5"/>
  <c r="BE195" i="5"/>
  <c r="BE124" i="5"/>
  <c r="BE146" i="5"/>
  <c r="BE147" i="5"/>
  <c r="BE148" i="5"/>
  <c r="BE150" i="5"/>
  <c r="BE181" i="5"/>
  <c r="BE184" i="5"/>
  <c r="BE193" i="5"/>
  <c r="BE127" i="5"/>
  <c r="BE137" i="5"/>
  <c r="BE142" i="5"/>
  <c r="BE152" i="5"/>
  <c r="BE163" i="5"/>
  <c r="BE169" i="5"/>
  <c r="BE183" i="5"/>
  <c r="BE125" i="5"/>
  <c r="BE151" i="5"/>
  <c r="BE158" i="5"/>
  <c r="BE160" i="5"/>
  <c r="BE162" i="5"/>
  <c r="BE172" i="5"/>
  <c r="BE173" i="5"/>
  <c r="BE175" i="5"/>
  <c r="BE186" i="5"/>
  <c r="BE187" i="5"/>
  <c r="BE130" i="5"/>
  <c r="BE131" i="5"/>
  <c r="BE132" i="5"/>
  <c r="BE138" i="5"/>
  <c r="BE153" i="5"/>
  <c r="BE159" i="5"/>
  <c r="BE170" i="5"/>
  <c r="BE171" i="5"/>
  <c r="BE197" i="5"/>
  <c r="BE198" i="5"/>
  <c r="BE145" i="4"/>
  <c r="F114" i="4"/>
  <c r="BE124" i="4"/>
  <c r="BE134" i="4"/>
  <c r="J89" i="4"/>
  <c r="E107" i="4"/>
  <c r="BE121" i="4"/>
  <c r="BE127" i="4"/>
  <c r="BE129" i="4"/>
  <c r="BE141" i="4"/>
  <c r="BE142" i="4"/>
  <c r="BE148" i="4"/>
  <c r="J92" i="4"/>
  <c r="BE152" i="4"/>
  <c r="BE122" i="4"/>
  <c r="BE123" i="4"/>
  <c r="BE125" i="4"/>
  <c r="BE126" i="4"/>
  <c r="BE130" i="4"/>
  <c r="BE131" i="4"/>
  <c r="BE132" i="4"/>
  <c r="BE136" i="4"/>
  <c r="BE149" i="4"/>
  <c r="BE151" i="4"/>
  <c r="BE119" i="4"/>
  <c r="BE128" i="4"/>
  <c r="BE133" i="4"/>
  <c r="BE137" i="4"/>
  <c r="BE138" i="4"/>
  <c r="BE143" i="4"/>
  <c r="BE144" i="4"/>
  <c r="BE150" i="4"/>
  <c r="BE135" i="4"/>
  <c r="BE139" i="4"/>
  <c r="BE140" i="4"/>
  <c r="BE146" i="4"/>
  <c r="BE147" i="4"/>
  <c r="J143" i="2"/>
  <c r="J99" i="2" s="1"/>
  <c r="E110" i="3"/>
  <c r="BE126" i="3"/>
  <c r="J114" i="3"/>
  <c r="BE129" i="3"/>
  <c r="BE149" i="3"/>
  <c r="BE156" i="3"/>
  <c r="J92" i="3"/>
  <c r="BE123" i="3"/>
  <c r="BE127" i="3"/>
  <c r="BE160" i="3"/>
  <c r="F117" i="3"/>
  <c r="BE124" i="3"/>
  <c r="BE130" i="3"/>
  <c r="BE134" i="3"/>
  <c r="BE140" i="3"/>
  <c r="BE144" i="3"/>
  <c r="BE146" i="3"/>
  <c r="BE157" i="3"/>
  <c r="BE131" i="3"/>
  <c r="BE132" i="3"/>
  <c r="BE137" i="3"/>
  <c r="BE139" i="3"/>
  <c r="BE150" i="3"/>
  <c r="BE161" i="3"/>
  <c r="BE162" i="3"/>
  <c r="BE133" i="3"/>
  <c r="BE136" i="3"/>
  <c r="BE138" i="3"/>
  <c r="BE143" i="3"/>
  <c r="BE153" i="3"/>
  <c r="BE155" i="3"/>
  <c r="BE125" i="3"/>
  <c r="BE145" i="3"/>
  <c r="BE147" i="3"/>
  <c r="BE148" i="3"/>
  <c r="BE152" i="3"/>
  <c r="BE158" i="3"/>
  <c r="BE128" i="3"/>
  <c r="BE142" i="3"/>
  <c r="BE151" i="3"/>
  <c r="BE154" i="3"/>
  <c r="BE159" i="3"/>
  <c r="BE144" i="2"/>
  <c r="BE306" i="2"/>
  <c r="BE397" i="2"/>
  <c r="BE485" i="2"/>
  <c r="BE488" i="2"/>
  <c r="BE574" i="2"/>
  <c r="BE626" i="2"/>
  <c r="BE788" i="2"/>
  <c r="BE809" i="2"/>
  <c r="BE857" i="2"/>
  <c r="BE858" i="2"/>
  <c r="BE863" i="2"/>
  <c r="BE890" i="2"/>
  <c r="BE931" i="2"/>
  <c r="BE932" i="2"/>
  <c r="BE944" i="2"/>
  <c r="BE959" i="2"/>
  <c r="BE976" i="2"/>
  <c r="BE981" i="2"/>
  <c r="BE1043" i="2"/>
  <c r="BE1067" i="2"/>
  <c r="BE1212" i="2"/>
  <c r="BE1244" i="2"/>
  <c r="BE1301" i="2"/>
  <c r="J92" i="2"/>
  <c r="F133" i="2"/>
  <c r="BE151" i="2"/>
  <c r="BE215" i="2"/>
  <c r="BE219" i="2"/>
  <c r="BE388" i="2"/>
  <c r="BE491" i="2"/>
  <c r="BE510" i="2"/>
  <c r="BE513" i="2"/>
  <c r="BE517" i="2"/>
  <c r="BE751" i="2"/>
  <c r="BE791" i="2"/>
  <c r="BE792" i="2"/>
  <c r="BE808" i="2"/>
  <c r="BE853" i="2"/>
  <c r="BE900" i="2"/>
  <c r="BE904" i="2"/>
  <c r="BE937" i="2"/>
  <c r="BE958" i="2"/>
  <c r="BE997" i="2"/>
  <c r="BE1000" i="2"/>
  <c r="BE1059" i="2"/>
  <c r="BE1118" i="2"/>
  <c r="BE1150" i="2"/>
  <c r="BE1300" i="2"/>
  <c r="BE1303" i="2"/>
  <c r="BE1310" i="2"/>
  <c r="BE1320" i="2"/>
  <c r="BE1324" i="2"/>
  <c r="BE1326" i="2"/>
  <c r="BE1328" i="2"/>
  <c r="BE1330" i="2"/>
  <c r="BE1332" i="2"/>
  <c r="BE1461" i="2"/>
  <c r="BE1463" i="2"/>
  <c r="BE1480" i="2"/>
  <c r="BE1481" i="2"/>
  <c r="BE147" i="2"/>
  <c r="BE148" i="2"/>
  <c r="BE263" i="2"/>
  <c r="BE400" i="2"/>
  <c r="BE411" i="2"/>
  <c r="BE418" i="2"/>
  <c r="BE480" i="2"/>
  <c r="BE494" i="2"/>
  <c r="BE497" i="2"/>
  <c r="BE777" i="2"/>
  <c r="BE805" i="2"/>
  <c r="BE811" i="2"/>
  <c r="BE820" i="2"/>
  <c r="BE855" i="2"/>
  <c r="BE875" i="2"/>
  <c r="BE880" i="2"/>
  <c r="BE883" i="2"/>
  <c r="BE897" i="2"/>
  <c r="BE916" i="2"/>
  <c r="BE936" i="2"/>
  <c r="BE943" i="2"/>
  <c r="BE954" i="2"/>
  <c r="BE955" i="2"/>
  <c r="BE969" i="2"/>
  <c r="BE983" i="2"/>
  <c r="BE993" i="2"/>
  <c r="BE1007" i="2"/>
  <c r="BE1069" i="2"/>
  <c r="BE1083" i="2"/>
  <c r="BE1110" i="2"/>
  <c r="BE1298" i="2"/>
  <c r="BE171" i="2"/>
  <c r="BE394" i="2"/>
  <c r="BE419" i="2"/>
  <c r="BE431" i="2"/>
  <c r="BE489" i="2"/>
  <c r="BE620" i="2"/>
  <c r="BE790" i="2"/>
  <c r="BE859" i="2"/>
  <c r="BE868" i="2"/>
  <c r="BE871" i="2"/>
  <c r="BE876" i="2"/>
  <c r="BE922" i="2"/>
  <c r="BE934" i="2"/>
  <c r="BE1005" i="2"/>
  <c r="BE1010" i="2"/>
  <c r="BE1014" i="2"/>
  <c r="BE1036" i="2"/>
  <c r="BE1038" i="2"/>
  <c r="BE1068" i="2"/>
  <c r="BE1167" i="2"/>
  <c r="BE1206" i="2"/>
  <c r="BE1210" i="2"/>
  <c r="BE1254" i="2"/>
  <c r="J130" i="2"/>
  <c r="BE139" i="2"/>
  <c r="BE154" i="2"/>
  <c r="BE159" i="2"/>
  <c r="BE477" i="2"/>
  <c r="BE478" i="2"/>
  <c r="BE483" i="2"/>
  <c r="BE492" i="2"/>
  <c r="BE514" i="2"/>
  <c r="BE547" i="2"/>
  <c r="BE613" i="2"/>
  <c r="BE629" i="2"/>
  <c r="BE642" i="2"/>
  <c r="BE643" i="2"/>
  <c r="BE652" i="2"/>
  <c r="BE654" i="2"/>
  <c r="BE794" i="2"/>
  <c r="BE887" i="2"/>
  <c r="BE908" i="2"/>
  <c r="BE918" i="2"/>
  <c r="E126" i="2"/>
  <c r="BE479" i="2"/>
  <c r="BE481" i="2"/>
  <c r="BE603" i="2"/>
  <c r="BE622" i="2"/>
  <c r="BE634" i="2"/>
  <c r="BE662" i="2"/>
  <c r="BE963" i="2"/>
  <c r="BE980" i="2"/>
  <c r="BE987" i="2"/>
  <c r="BE1041" i="2"/>
  <c r="BE1056" i="2"/>
  <c r="BE1263" i="2"/>
  <c r="BE192" i="2"/>
  <c r="BE487" i="2"/>
  <c r="BE508" i="2"/>
  <c r="BE621" i="2"/>
  <c r="BE666" i="2"/>
  <c r="BE748" i="2"/>
  <c r="BE782" i="2"/>
  <c r="BE796" i="2"/>
  <c r="BE799" i="2"/>
  <c r="BE865" i="2"/>
  <c r="BE906" i="2"/>
  <c r="BE915" i="2"/>
  <c r="BE930" i="2"/>
  <c r="BE942" i="2"/>
  <c r="BE973" i="2"/>
  <c r="BE991" i="2"/>
  <c r="BE1061" i="2"/>
  <c r="BE1063" i="2"/>
  <c r="BE1106" i="2"/>
  <c r="BE1114" i="2"/>
  <c r="BE1208" i="2"/>
  <c r="BE1266" i="2"/>
  <c r="BE1313" i="2"/>
  <c r="BE1317" i="2"/>
  <c r="BE201" i="2"/>
  <c r="BE213" i="2"/>
  <c r="BE390" i="2"/>
  <c r="BE484" i="2"/>
  <c r="BE561" i="2"/>
  <c r="BE638" i="2"/>
  <c r="BE658" i="2"/>
  <c r="BE787" i="2"/>
  <c r="BE856" i="2"/>
  <c r="BE920" i="2"/>
  <c r="BE970" i="2"/>
  <c r="BE979" i="2"/>
  <c r="BE994" i="2"/>
  <c r="BE996" i="2"/>
  <c r="BE1002" i="2"/>
  <c r="BE1024" i="2"/>
  <c r="BE1026" i="2"/>
  <c r="BE1053" i="2"/>
  <c r="BE1066" i="2"/>
  <c r="BE1165" i="2"/>
  <c r="BE1211" i="2"/>
  <c r="BE1246" i="2"/>
  <c r="AS94" i="1"/>
  <c r="F36" i="3"/>
  <c r="BC96" i="1"/>
  <c r="F34" i="4"/>
  <c r="BA97" i="1" s="1"/>
  <c r="F35" i="4"/>
  <c r="BB97" i="1"/>
  <c r="J34" i="5"/>
  <c r="AW98" i="1"/>
  <c r="F35" i="5"/>
  <c r="BB98" i="1"/>
  <c r="F38" i="6"/>
  <c r="BC100" i="1" s="1"/>
  <c r="J36" i="7"/>
  <c r="AW101" i="1"/>
  <c r="F39" i="7"/>
  <c r="BD101" i="1"/>
  <c r="F37" i="8"/>
  <c r="BB102" i="1"/>
  <c r="F36" i="9"/>
  <c r="BA103" i="1" s="1"/>
  <c r="J36" i="9"/>
  <c r="AW103" i="1"/>
  <c r="J36" i="10"/>
  <c r="AW104" i="1"/>
  <c r="F38" i="10"/>
  <c r="BC104" i="1"/>
  <c r="F36" i="11"/>
  <c r="BC105" i="1" s="1"/>
  <c r="J34" i="11"/>
  <c r="AW105" i="1"/>
  <c r="F34" i="2"/>
  <c r="BA95" i="1" s="1"/>
  <c r="F37" i="2"/>
  <c r="BD95" i="1" s="1"/>
  <c r="F36" i="2"/>
  <c r="BC95" i="1" s="1"/>
  <c r="F37" i="3"/>
  <c r="BD96" i="1"/>
  <c r="J34" i="3"/>
  <c r="AW96" i="1" s="1"/>
  <c r="J34" i="4"/>
  <c r="AW97" i="1" s="1"/>
  <c r="F36" i="4"/>
  <c r="BC97" i="1" s="1"/>
  <c r="F37" i="5"/>
  <c r="BD98" i="1"/>
  <c r="J36" i="6"/>
  <c r="AW100" i="1" s="1"/>
  <c r="F39" i="6"/>
  <c r="BD100" i="1" s="1"/>
  <c r="F36" i="6"/>
  <c r="BA100" i="1" s="1"/>
  <c r="F36" i="7"/>
  <c r="BA101" i="1" s="1"/>
  <c r="F37" i="7"/>
  <c r="BB101" i="1"/>
  <c r="F38" i="8"/>
  <c r="BC102" i="1"/>
  <c r="F38" i="9"/>
  <c r="BC103" i="1"/>
  <c r="F37" i="9"/>
  <c r="BB103" i="1" s="1"/>
  <c r="F36" i="10"/>
  <c r="BA104" i="1"/>
  <c r="F39" i="10"/>
  <c r="BD104" i="1"/>
  <c r="F34" i="11"/>
  <c r="BA105" i="1"/>
  <c r="F35" i="2"/>
  <c r="BB95" i="1" s="1"/>
  <c r="F34" i="3"/>
  <c r="BA96" i="1" s="1"/>
  <c r="F35" i="3"/>
  <c r="BB96" i="1" s="1"/>
  <c r="F37" i="4"/>
  <c r="BD97" i="1"/>
  <c r="F34" i="5"/>
  <c r="BA98" i="1" s="1"/>
  <c r="F36" i="5"/>
  <c r="BC98" i="1" s="1"/>
  <c r="F37" i="6"/>
  <c r="BB100" i="1" s="1"/>
  <c r="F38" i="7"/>
  <c r="BC101" i="1"/>
  <c r="F36" i="8"/>
  <c r="BA102" i="1" s="1"/>
  <c r="J36" i="8"/>
  <c r="AW102" i="1" s="1"/>
  <c r="F39" i="8"/>
  <c r="BD102" i="1" s="1"/>
  <c r="F39" i="9"/>
  <c r="BD103" i="1"/>
  <c r="F37" i="10"/>
  <c r="BB104" i="1" s="1"/>
  <c r="F37" i="11"/>
  <c r="BD105" i="1" s="1"/>
  <c r="F35" i="11"/>
  <c r="BB105" i="1" s="1"/>
  <c r="J34" i="2"/>
  <c r="AW95" i="1" s="1"/>
  <c r="BK797" i="2" l="1"/>
  <c r="J797" i="2" s="1"/>
  <c r="J104" i="2" s="1"/>
  <c r="J30" i="4"/>
  <c r="J96" i="4"/>
  <c r="J98" i="10"/>
  <c r="J32" i="10"/>
  <c r="J854" i="2"/>
  <c r="J106" i="2" s="1"/>
  <c r="J135" i="3"/>
  <c r="J99" i="3" s="1"/>
  <c r="BK121" i="5"/>
  <c r="BK120" i="5" s="1"/>
  <c r="J120" i="5" s="1"/>
  <c r="J30" i="5" s="1"/>
  <c r="BK124" i="9"/>
  <c r="J124" i="9" s="1"/>
  <c r="J99" i="9" s="1"/>
  <c r="BK125" i="6"/>
  <c r="J125" i="6" s="1"/>
  <c r="J99" i="6" s="1"/>
  <c r="BK137" i="2"/>
  <c r="J137" i="2" s="1"/>
  <c r="J97" i="2" s="1"/>
  <c r="P121" i="3"/>
  <c r="P120" i="3" s="1"/>
  <c r="AU96" i="1" s="1"/>
  <c r="T123" i="11"/>
  <c r="T122" i="11"/>
  <c r="P797" i="2"/>
  <c r="T125" i="6"/>
  <c r="T124" i="6"/>
  <c r="R121" i="3"/>
  <c r="R120" i="3" s="1"/>
  <c r="R124" i="9"/>
  <c r="R123" i="9" s="1"/>
  <c r="R125" i="6"/>
  <c r="R124" i="6" s="1"/>
  <c r="P124" i="8"/>
  <c r="P123" i="8"/>
  <c r="AU102" i="1" s="1"/>
  <c r="T121" i="3"/>
  <c r="T120" i="3"/>
  <c r="BK123" i="11"/>
  <c r="BK122" i="11"/>
  <c r="J122" i="11" s="1"/>
  <c r="J30" i="11" s="1"/>
  <c r="AG105" i="1" s="1"/>
  <c r="T797" i="2"/>
  <c r="P121" i="5"/>
  <c r="P120" i="5" s="1"/>
  <c r="AU98" i="1" s="1"/>
  <c r="R121" i="5"/>
  <c r="R120" i="5" s="1"/>
  <c r="P123" i="11"/>
  <c r="P122" i="11" s="1"/>
  <c r="AU105" i="1" s="1"/>
  <c r="P124" i="7"/>
  <c r="P123" i="7" s="1"/>
  <c r="AU101" i="1" s="1"/>
  <c r="R124" i="7"/>
  <c r="R123" i="7" s="1"/>
  <c r="P137" i="2"/>
  <c r="P136" i="2" s="1"/>
  <c r="AU95" i="1" s="1"/>
  <c r="R797" i="2"/>
  <c r="R136" i="2" s="1"/>
  <c r="T124" i="9"/>
  <c r="T123" i="9"/>
  <c r="T137" i="2"/>
  <c r="T136" i="2"/>
  <c r="AG97" i="1"/>
  <c r="BK124" i="8"/>
  <c r="J124" i="8"/>
  <c r="J99" i="8" s="1"/>
  <c r="J124" i="11"/>
  <c r="J98" i="11"/>
  <c r="AG104" i="1"/>
  <c r="BK123" i="7"/>
  <c r="J123" i="7" s="1"/>
  <c r="J32" i="7" s="1"/>
  <c r="AG101" i="1" s="1"/>
  <c r="AG98" i="1"/>
  <c r="J96" i="5"/>
  <c r="J121" i="5"/>
  <c r="J97" i="5" s="1"/>
  <c r="BK120" i="3"/>
  <c r="J120" i="3" s="1"/>
  <c r="J30" i="3" s="1"/>
  <c r="AG96" i="1" s="1"/>
  <c r="BK136" i="2"/>
  <c r="J136" i="2" s="1"/>
  <c r="J96" i="2" s="1"/>
  <c r="F33" i="3"/>
  <c r="AZ96" i="1" s="1"/>
  <c r="F33" i="5"/>
  <c r="AZ98" i="1"/>
  <c r="F35" i="8"/>
  <c r="AZ102" i="1"/>
  <c r="BA99" i="1"/>
  <c r="AW99" i="1" s="1"/>
  <c r="BD99" i="1"/>
  <c r="F33" i="2"/>
  <c r="AZ95" i="1" s="1"/>
  <c r="J33" i="3"/>
  <c r="AV96" i="1" s="1"/>
  <c r="AT96" i="1" s="1"/>
  <c r="J33" i="5"/>
  <c r="AV98" i="1" s="1"/>
  <c r="AT98" i="1" s="1"/>
  <c r="AN98" i="1" s="1"/>
  <c r="J35" i="8"/>
  <c r="AV102" i="1"/>
  <c r="AT102" i="1" s="1"/>
  <c r="F35" i="10"/>
  <c r="AZ104" i="1"/>
  <c r="J33" i="2"/>
  <c r="AV95" i="1" s="1"/>
  <c r="AT95" i="1" s="1"/>
  <c r="J33" i="4"/>
  <c r="AV97" i="1" s="1"/>
  <c r="AT97" i="1" s="1"/>
  <c r="AN97" i="1" s="1"/>
  <c r="J35" i="6"/>
  <c r="AV100" i="1"/>
  <c r="AT100" i="1" s="1"/>
  <c r="F35" i="7"/>
  <c r="AZ101" i="1"/>
  <c r="J35" i="9"/>
  <c r="AV103" i="1" s="1"/>
  <c r="AT103" i="1" s="1"/>
  <c r="J35" i="10"/>
  <c r="AV104" i="1"/>
  <c r="AT104" i="1" s="1"/>
  <c r="AN104" i="1" s="1"/>
  <c r="J33" i="11"/>
  <c r="AV105" i="1" s="1"/>
  <c r="AT105" i="1" s="1"/>
  <c r="F33" i="4"/>
  <c r="AZ97" i="1"/>
  <c r="F35" i="6"/>
  <c r="AZ100" i="1" s="1"/>
  <c r="J35" i="7"/>
  <c r="AV101" i="1" s="1"/>
  <c r="AT101" i="1" s="1"/>
  <c r="F35" i="9"/>
  <c r="AZ103" i="1" s="1"/>
  <c r="BB99" i="1"/>
  <c r="AX99" i="1" s="1"/>
  <c r="BC99" i="1"/>
  <c r="AY99" i="1"/>
  <c r="F33" i="11"/>
  <c r="AZ105" i="1" s="1"/>
  <c r="AN105" i="1" l="1"/>
  <c r="BK124" i="6"/>
  <c r="J124" i="6" s="1"/>
  <c r="J32" i="6" s="1"/>
  <c r="AG100" i="1" s="1"/>
  <c r="J96" i="11"/>
  <c r="J123" i="11"/>
  <c r="J97" i="11" s="1"/>
  <c r="BK123" i="9"/>
  <c r="J123" i="9"/>
  <c r="J98" i="9" s="1"/>
  <c r="BK123" i="8"/>
  <c r="J123" i="8" s="1"/>
  <c r="J98" i="8" s="1"/>
  <c r="J39" i="11"/>
  <c r="J41" i="10"/>
  <c r="AN101" i="1"/>
  <c r="J98" i="7"/>
  <c r="J41" i="7"/>
  <c r="J39" i="5"/>
  <c r="AN96" i="1"/>
  <c r="J39" i="4"/>
  <c r="J96" i="3"/>
  <c r="J39" i="3"/>
  <c r="J30" i="2"/>
  <c r="AG95" i="1"/>
  <c r="AU99" i="1"/>
  <c r="BC94" i="1"/>
  <c r="AY94" i="1" s="1"/>
  <c r="BA94" i="1"/>
  <c r="AW94" i="1"/>
  <c r="AK30" i="1" s="1"/>
  <c r="BB94" i="1"/>
  <c r="W31" i="1"/>
  <c r="BD94" i="1"/>
  <c r="W33" i="1"/>
  <c r="AZ99" i="1"/>
  <c r="AV99" i="1" s="1"/>
  <c r="AT99" i="1" s="1"/>
  <c r="J41" i="6" l="1"/>
  <c r="J98" i="6"/>
  <c r="J39" i="2"/>
  <c r="AN95" i="1"/>
  <c r="AN100" i="1"/>
  <c r="AU94" i="1"/>
  <c r="J32" i="8"/>
  <c r="AG102" i="1" s="1"/>
  <c r="W32" i="1"/>
  <c r="J32" i="9"/>
  <c r="AG103" i="1"/>
  <c r="AN103" i="1"/>
  <c r="AX94" i="1"/>
  <c r="W30" i="1"/>
  <c r="AZ94" i="1"/>
  <c r="AV94" i="1" s="1"/>
  <c r="AK29" i="1" s="1"/>
  <c r="J41" i="9" l="1"/>
  <c r="J41" i="8"/>
  <c r="AN102" i="1"/>
  <c r="AG99" i="1"/>
  <c r="AT94" i="1"/>
  <c r="W29" i="1"/>
  <c r="AG94" i="1" l="1"/>
  <c r="AK26" i="1" s="1"/>
  <c r="AK35" i="1" s="1"/>
  <c r="AN99" i="1"/>
  <c r="AN94" i="1" l="1"/>
</calcChain>
</file>

<file path=xl/sharedStrings.xml><?xml version="1.0" encoding="utf-8"?>
<sst xmlns="http://schemas.openxmlformats.org/spreadsheetml/2006/main" count="19108" uniqueCount="2274">
  <si>
    <t>Export Komplet</t>
  </si>
  <si>
    <t/>
  </si>
  <si>
    <t>2.0</t>
  </si>
  <si>
    <t>False</t>
  </si>
  <si>
    <t>{818e81f6-7a97-4bd9-b116-f3c6ddfb673e}</t>
  </si>
  <si>
    <t>&gt;&gt;  skryté sloupce  &lt;&lt;</t>
  </si>
  <si>
    <t>0,01</t>
  </si>
  <si>
    <t>21</t>
  </si>
  <si>
    <t>15</t>
  </si>
  <si>
    <t>REKAPITULACE STAVBY</t>
  </si>
  <si>
    <t>v ---  níže se nacházejí doplnkové a pomocné údaje k sestavám  --- v</t>
  </si>
  <si>
    <t>Návod na vyplnění</t>
  </si>
  <si>
    <t>0,001</t>
  </si>
  <si>
    <t>Kód:</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</si>
  <si>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</si>
  <si>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</si>
  <si>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SPŠ stavební Pardubice - rekonstrukce domova mládeže DM4</t>
  </si>
  <si>
    <t>KSO:</t>
  </si>
  <si>
    <t>CC-CZ:</t>
  </si>
  <si>
    <t>Místo:</t>
  </si>
  <si>
    <t>Pardubice</t>
  </si>
  <si>
    <t>Datum:</t>
  </si>
  <si>
    <t>22. 9. 2020</t>
  </si>
  <si>
    <t>Zadavatel:</t>
  </si>
  <si>
    <t>IČ:</t>
  </si>
  <si>
    <t>Pardubický kraj</t>
  </si>
  <si>
    <t>DIČ:</t>
  </si>
  <si>
    <t>Uchazeč:</t>
  </si>
  <si>
    <t>Vyplň údaj</t>
  </si>
  <si>
    <t>Projektant:</t>
  </si>
  <si>
    <t>astalon s.r.o. Pardubice</t>
  </si>
  <si>
    <t>True</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</si>
  <si>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</si>
  <si>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</si>
  <si>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</si>
  <si>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</si>
  <si>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</si>
  <si>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</si>
  <si>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</si>
  <si>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</si>
  <si>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</si>
  <si>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</si>
  <si>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</si>
  <si>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</si>
  <si>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</si>
  <si>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</si>
  <si>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</si>
  <si>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</si>
  <si>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</si>
  <si>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</si>
  <si>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</si>
  <si>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</si>
  <si>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</si>
  <si>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</si>
  <si>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</si>
  <si>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</si>
  <si>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</si>
  <si>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</si>
  <si>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</si>
  <si>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</si>
  <si>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</si>
  <si>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</si>
  <si>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</si>
  <si>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</si>
  <si>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</si>
  <si>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</si>
  <si>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</si>
  <si>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</si>
  <si>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</si>
  <si>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</si>
  <si>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</si>
  <si>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</si>
  <si>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</si>
  <si>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</si>
  <si>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</si>
  <si>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</si>
  <si>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</si>
  <si>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</si>
  <si>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</si>
  <si>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</si>
  <si>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</si>
  <si>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Stavební část</t>
  </si>
  <si>
    <t>STA</t>
  </si>
  <si>
    <t>{5c2acd04-a072-4c8e-a356-6f58188eb78d}</t>
  </si>
  <si>
    <t>2</t>
  </si>
  <si>
    <t>Ústřední vytápění</t>
  </si>
  <si>
    <t>{38a97d57-77a7-4b2f-a95e-cc4b92317775}</t>
  </si>
  <si>
    <t>3</t>
  </si>
  <si>
    <t>Vzduchotechnika</t>
  </si>
  <si>
    <t>{5ce7f11b-1365-4620-b39c-3d9837291df0}</t>
  </si>
  <si>
    <t>4</t>
  </si>
  <si>
    <t>Zdravotní technika</t>
  </si>
  <si>
    <t>{cbbbbe7b-b7f4-4c82-a03d-fda77505ba3e}</t>
  </si>
  <si>
    <t>5</t>
  </si>
  <si>
    <t>Elektroinstalace</t>
  </si>
  <si>
    <t>{e0874ae4-7e74-413b-9d02-227bb39bb9e4}</t>
  </si>
  <si>
    <t>01</t>
  </si>
  <si>
    <t>Silnoproudé elektroinstalace</t>
  </si>
  <si>
    <t>Soupis</t>
  </si>
  <si>
    <t>{e30ce802-b834-4cd0-865f-cc54e7aab2d9}</t>
  </si>
  <si>
    <t>02</t>
  </si>
  <si>
    <t>Světelné instalace</t>
  </si>
  <si>
    <t>{97ab4236-becd-4ca0-bbdb-a65157dc3185}</t>
  </si>
  <si>
    <t>03</t>
  </si>
  <si>
    <t>Slaboproudé instalace</t>
  </si>
  <si>
    <t>{c8fe5709-f3d6-4019-9823-1fd793ee47d9}</t>
  </si>
  <si>
    <t>04</t>
  </si>
  <si>
    <t>Signalizace požáru</t>
  </si>
  <si>
    <t>{58e55b7f-be21-4b7f-a98e-d1d0d50353a1}</t>
  </si>
  <si>
    <t>05</t>
  </si>
  <si>
    <t>Ostatní náklady</t>
  </si>
  <si>
    <t>{97dc1cbe-8c29-42a7-8836-0e634f7d2859}</t>
  </si>
  <si>
    <t>6</t>
  </si>
  <si>
    <t>Vedlejší a ostatní náklady</t>
  </si>
  <si>
    <t>{e9213dd6-268b-4b04-979d-270019c9568a}</t>
  </si>
  <si>
    <t>KRYCÍ LIST SOUPISU PRACÍ</t>
  </si>
  <si>
    <t>Objekt:</t>
  </si>
  <si>
    <t>1 - Stavební část</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</si>
  <si>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</si>
  <si>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</si>
  <si>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</si>
  <si>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</si>
  <si>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</si>
  <si>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</si>
  <si>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</si>
  <si>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</si>
  <si>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</si>
  <si>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</si>
  <si>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</si>
  <si>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</si>
  <si>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</si>
  <si>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</si>
  <si>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725 - Zdravotechnika - zařizovací předměty</t>
  </si>
  <si>
    <t xml:space="preserve">    727 - Zdravotechnika - požární ochrana</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</si>
  <si>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</si>
  <si>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</si>
  <si>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</si>
  <si>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</si>
  <si>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</si>
  <si>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</si>
  <si>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</si>
  <si>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</si>
  <si>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</si>
  <si>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</si>
  <si>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</si>
  <si>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</si>
  <si>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</si>
  <si>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</si>
  <si>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</si>
  <si>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</si>
  <si>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</si>
  <si>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</si>
  <si>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</si>
  <si>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</si>
  <si>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</si>
  <si>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</si>
  <si>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</si>
  <si>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</si>
  <si>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</si>
  <si>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</si>
  <si>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</si>
  <si>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174101102</t>
  </si>
  <si>
    <t>Zásyp v uzavřených prostorech sypaninou se zhutněním</t>
  </si>
  <si>
    <t>m3</t>
  </si>
  <si>
    <t>CS ÚRS 2019 02</t>
  </si>
  <si>
    <t>-1577936953</t>
  </si>
  <si>
    <t>VV</t>
  </si>
  <si>
    <t>"D01-D08"</t>
  </si>
  <si>
    <t>"zasypání kanálů v 1.np"</t>
  </si>
  <si>
    <t>0,5*45</t>
  </si>
  <si>
    <t>Svislé a kompletní konstrukce</t>
  </si>
  <si>
    <t>317142412</t>
  </si>
  <si>
    <t>Překlad nenosný pórobetonový š 75 mm v do 250 mm na tenkovrstvou maltu dl do 1250 mm</t>
  </si>
  <si>
    <t>kus</t>
  </si>
  <si>
    <t>-1216446541</t>
  </si>
  <si>
    <t>"D09-12"</t>
  </si>
  <si>
    <t>12</t>
  </si>
  <si>
    <t>317142422</t>
  </si>
  <si>
    <t>Překlad nenosný pórobetonový š 100 mm v do 250 mm na tenkovrstvou maltu dl přes 1000 do 1250 mm</t>
  </si>
  <si>
    <t>CS ÚRS 2022 01</t>
  </si>
  <si>
    <t>165845671</t>
  </si>
  <si>
    <t>317944325</t>
  </si>
  <si>
    <t>Válcované nosníky č.24 a vyšší dodatečně osazované do připravených otvorů</t>
  </si>
  <si>
    <t>t</t>
  </si>
  <si>
    <t>-12456648</t>
  </si>
  <si>
    <t>"D10-12"</t>
  </si>
  <si>
    <t>"IPE 300" 3*1,55*42,2/1000*1,08</t>
  </si>
  <si>
    <t>340271005</t>
  </si>
  <si>
    <t>Zazdívka otvorů v příčkách nebo stěnách plochy do 4 m2 tvárnicemi pórobetonovými tl 50 mm</t>
  </si>
  <si>
    <t>m2</t>
  </si>
  <si>
    <t>-1055563052</t>
  </si>
  <si>
    <t>"D10-13"</t>
  </si>
  <si>
    <t>3*0,7*2</t>
  </si>
  <si>
    <t>340271045</t>
  </si>
  <si>
    <t>Zazdívka otvorů v příčkách nebo stěnách plochy do 4 m2 tvárnicemi pórobetonovými tl 150 mm</t>
  </si>
  <si>
    <t>867537216</t>
  </si>
  <si>
    <t>3*1,56*2,2</t>
  </si>
  <si>
    <t>4*1,77</t>
  </si>
  <si>
    <t>Součet</t>
  </si>
  <si>
    <t>7</t>
  </si>
  <si>
    <t>342272205</t>
  </si>
  <si>
    <t>Příčka z pórobetonových hladkých tvárnic na tenkovrstvou maltu tl 50 mm</t>
  </si>
  <si>
    <t>-1498007269</t>
  </si>
  <si>
    <t>"D09-15"</t>
  </si>
  <si>
    <t>"1.np"</t>
  </si>
  <si>
    <t>2,7*(0,627+0,628)</t>
  </si>
  <si>
    <t>"2.np"</t>
  </si>
  <si>
    <t>2,7*(0,8+1,65+0,8+0,8+2*0,475+2*0,495+2*0,495+2*0,495+2*0,495+2*0,495)</t>
  </si>
  <si>
    <t>2,7*(2*0,495+2*0,495+2*0,495+1,64+0,8+2*0,455+0,8+0,8)</t>
  </si>
  <si>
    <t>"3. + 4. np"</t>
  </si>
  <si>
    <t>2*(26,865+21,384)</t>
  </si>
  <si>
    <t>"nové rozvaděčské šachty 1.-4.np"</t>
  </si>
  <si>
    <t>4*2,83</t>
  </si>
  <si>
    <t>8</t>
  </si>
  <si>
    <t>342272215</t>
  </si>
  <si>
    <t>Příčka z pórobetonových hladkých tvárnic na tenkovrstvou maltu tl 75 mm</t>
  </si>
  <si>
    <t>-87101509</t>
  </si>
  <si>
    <t>2,7*(0,624+0,628+0,675+0,075+0,9+0,675+0,825+0,075)-0,7*1,97</t>
  </si>
  <si>
    <t>2,7*(2*0,375+2*0,075+0,9+2*0,39)</t>
  </si>
  <si>
    <t>Mezisoučet</t>
  </si>
  <si>
    <t>2,7*(0,895+0,075+0,4+0,475+2*0,475)</t>
  </si>
  <si>
    <t>3*2,7*(0,785+0,475+0,075)</t>
  </si>
  <si>
    <t>2*2,7*(0,825+0,075+0,675)</t>
  </si>
  <si>
    <t>2,7*(0,975+0,9)</t>
  </si>
  <si>
    <t>2,7*(0,825+0,075+0,675+0,915+0,9)</t>
  </si>
  <si>
    <t>2*2,7*(0,785+0,075+0,475)</t>
  </si>
  <si>
    <t>2,7*(2*2,835+2*1,6+0,375+2*0,375)-2*0,8*1,97</t>
  </si>
  <si>
    <t>2,7*(4*0,725+3*0,4+6*0,075)</t>
  </si>
  <si>
    <t>11,16</t>
  </si>
  <si>
    <t>2*95,571</t>
  </si>
  <si>
    <t>9</t>
  </si>
  <si>
    <t>342272225</t>
  </si>
  <si>
    <t>Příčka z pórobetonových hladkých tvárnic na tenkovrstvou maltu tl 100 mm</t>
  </si>
  <si>
    <t>125080020</t>
  </si>
  <si>
    <t>"na chodbách "</t>
  </si>
  <si>
    <t>4*2,1*2,3</t>
  </si>
  <si>
    <t>"v místě vybouraných příček tl. 60 mm"</t>
  </si>
  <si>
    <t>"1.np" 20,2</t>
  </si>
  <si>
    <t>"2.np" 9,04</t>
  </si>
  <si>
    <t>"3.np" 9,04</t>
  </si>
  <si>
    <t>10</t>
  </si>
  <si>
    <t>342272235</t>
  </si>
  <si>
    <t>Příčka z pórobetonových hladkých tvárnic na tenkovrstvou maltu tl 125 mm</t>
  </si>
  <si>
    <t>-72816142</t>
  </si>
  <si>
    <t>1,2*(0,61+0,61+0,88+0,88)</t>
  </si>
  <si>
    <t>1,2*0,8</t>
  </si>
  <si>
    <t>1,2*(2*0,485+2*0,475+3*0,8+2*0,8+2*2*0,375+0,9)</t>
  </si>
  <si>
    <t>"3.np"</t>
  </si>
  <si>
    <t>9,984</t>
  </si>
  <si>
    <t xml:space="preserve">"4.np" </t>
  </si>
  <si>
    <t>11</t>
  </si>
  <si>
    <t>342291131</t>
  </si>
  <si>
    <t>Ukotvení příček k betonovým konstrukcím plochými kotvami</t>
  </si>
  <si>
    <t>m</t>
  </si>
  <si>
    <t>-647858684</t>
  </si>
  <si>
    <t>12*2,6+3*45*2,6</t>
  </si>
  <si>
    <t>346244354</t>
  </si>
  <si>
    <t>Obezdívka koupelnových van ploch rovných tl 100 mm z pórobetonových přesných tvárnic</t>
  </si>
  <si>
    <t>1630473780</t>
  </si>
  <si>
    <t>"podezdívka sprchových vaniček"</t>
  </si>
  <si>
    <t>32*0,15*4*1</t>
  </si>
  <si>
    <t>Úpravy povrchů, podlahy a osazování výplní</t>
  </si>
  <si>
    <t>13</t>
  </si>
  <si>
    <t>612142001</t>
  </si>
  <si>
    <t>Potažení vnitřních stěn sklovláknitým pletivem vtlačeným do tenkovrstvé hmoty</t>
  </si>
  <si>
    <t>2122947370</t>
  </si>
  <si>
    <t>"D09-15 na nové porobetonové zdivo"</t>
  </si>
  <si>
    <t>"1.08" 2,6*(0,627+0,628+2*1,645+0,61+0,61+0,6+0,825)-2*0,7*1,97</t>
  </si>
  <si>
    <t>"1.25" 2,6*(0,375+0,075+0,9+0,4+0,88)</t>
  </si>
  <si>
    <t>"1.26" 2,6*(0,39+0,06+0,88+0,39)</t>
  </si>
  <si>
    <t>"1.24/29" 2*1,77</t>
  </si>
  <si>
    <t>"2.04" 2,6*(2*0,485+0,8+1,6)</t>
  </si>
  <si>
    <t>"2.07" 2,6*(2*0,475+0,8+1,65+0,475+0,075+0,12)</t>
  </si>
  <si>
    <t>"2.10" 2,6*(0,99-0,475+0,075+0,8)</t>
  </si>
  <si>
    <t>"2.13" 2,6*(0,9+0,99+0,675+0,075)</t>
  </si>
  <si>
    <t>"2.15" 2,6*(0,99-0,475+0,075+0,8)</t>
  </si>
  <si>
    <t>"2.18" 2,6*(0,9+0,99+0,675+0,075)</t>
  </si>
  <si>
    <t>"2.20" 2,6*(0,99-0,475+0,075+0,8)</t>
  </si>
  <si>
    <t>"2.23" 2,6*(0,9+0,075+0,455+0,46+0,9+0,4)</t>
  </si>
  <si>
    <t>"2.25" 2,6*(0,9+0,075+0,455+0,46+0,9+0,4)</t>
  </si>
  <si>
    <t>"2.28" 2,6*(0,99-0,475+0,075+0,8)</t>
  </si>
  <si>
    <t>"2.30" 2,6*(0,99-0,475+0,075+0,8)</t>
  </si>
  <si>
    <t>"2.33" 2,6*(0,9+0,99+0,675+0,075)</t>
  </si>
  <si>
    <t>"2.34" 2,6*(1,615+1,6)-0,7*1,97-0,8*1,97</t>
  </si>
  <si>
    <t>"2.35" 2,6*(2*1,71+2*1,55)-0,7*1,97</t>
  </si>
  <si>
    <t>"2.36" 2,6*3,45-0,8*1,97</t>
  </si>
  <si>
    <t>"2.37" 2,6*(1,615+1,6)-0,7*1,97-0,8*1,97</t>
  </si>
  <si>
    <t>"2.38" 2,6*(2*0,455+0,8+0,8+2*0,375+1,19+1,55)-0,7*1,97</t>
  </si>
  <si>
    <t>"2.39" 2,6*3,45-0,8*1,97</t>
  </si>
  <si>
    <t>"2.41" 2,6*0,9</t>
  </si>
  <si>
    <t>"2.44" 2,6*(0,6+0,8+0,9+2*0,6)</t>
  </si>
  <si>
    <t>"2.45" 2,6*0,9</t>
  </si>
  <si>
    <t>"zazdívky a příčky úprava PD" 2*11,16+2*1,77+4*2*2,1*2,3-4*2*0,8*1,97</t>
  </si>
  <si>
    <t>"3. + 4.np"</t>
  </si>
  <si>
    <t>2*169,624</t>
  </si>
  <si>
    <t>"nové rozvaděčské šachty"</t>
  </si>
  <si>
    <t>11,32</t>
  </si>
  <si>
    <t>"nové příčky tl. 100 mm"</t>
  </si>
  <si>
    <t>"1.np" 20,2*2</t>
  </si>
  <si>
    <t>"2.np" 9,04*2</t>
  </si>
  <si>
    <t>"3.np" 9,04*2</t>
  </si>
  <si>
    <t>14</t>
  </si>
  <si>
    <t>612311131</t>
  </si>
  <si>
    <t>Potažení vnitřních stěn vápenným štukem tloušťky do 3 mm</t>
  </si>
  <si>
    <t>1365413009</t>
  </si>
  <si>
    <t>"1.08" 0,82*(0,627+0,628+2*1,645+0,61+0,61+0,6+0,825)</t>
  </si>
  <si>
    <t>"1.25" 0,82*(0,375+0,075+0,9+0,4+0,88)</t>
  </si>
  <si>
    <t>"1.26" 0,82*(0,39+0,06+0,88+0,39)</t>
  </si>
  <si>
    <t>"2.04" 0,82*(2*0,485+0,8+1,6)</t>
  </si>
  <si>
    <t>"2.07" 0,82*(2*0,475+0,8+1,65+0,475+0,075+0,12)</t>
  </si>
  <si>
    <t>"2.10" 0,82*(0,99-0,475+0,075+0,8)</t>
  </si>
  <si>
    <t>"2.13" 0,82*(0,9+0,99+0,675+0,075)</t>
  </si>
  <si>
    <t>"2.15" 0,82*(0,99-0,475+0,075+0,8)</t>
  </si>
  <si>
    <t>"2.18" 0,82*(0,9+0,99+0,675+0,075)</t>
  </si>
  <si>
    <t>"2.20" 0,82*(0,99-0,475+0,075+0,8)</t>
  </si>
  <si>
    <t>"2.23" 0,82*(0,9+0,075+0,455+0,46+0,9+0,4)</t>
  </si>
  <si>
    <t>"2.25" 0,82*(0,9+0,075+0,455+0,46+0,9+0,4)</t>
  </si>
  <si>
    <t>"2.28" 0,82*(0,99-0,475+0,075+0,8)</t>
  </si>
  <si>
    <t>"2.30" 0,82*(0,99-0,475+0,075+0,8)</t>
  </si>
  <si>
    <t>"2.33" 0,82*(0,9+0,99+0,675+0,075)</t>
  </si>
  <si>
    <t>"2.35" 0,82*(2*1,71+2*1,55)-0,7*1,97</t>
  </si>
  <si>
    <t>"2.38" 0,82*(2*0,455+0,8+0,8+2*0,375+1,19+1,55)-0,7*1,97</t>
  </si>
  <si>
    <t>"2.41" 0,82*0,9</t>
  </si>
  <si>
    <t>"2.44" 0,82*(0,6+0,8+0,9+2*0,6)</t>
  </si>
  <si>
    <t>"2.45" 0,82*0,9</t>
  </si>
  <si>
    <t>"zazdívky a příčky úprava PD" 2*11,16+2*1,77+4*2*2,1*2,3-2*4*0,8*1,97</t>
  </si>
  <si>
    <t>2*86,837</t>
  </si>
  <si>
    <t>612325421</t>
  </si>
  <si>
    <t>Oprava vnitřní vápenocementové štukové omítky stěn v rozsahu plochy do 10%</t>
  </si>
  <si>
    <t>-1495537538</t>
  </si>
  <si>
    <t>"1.01" 2,6*(2*3,45+2*1,05-2,5)-2,5*2,1</t>
  </si>
  <si>
    <t>"1.02" 2,6*(2*3,45+2*5,23-2,5)-1,45*1,97-3*0,8*1,97</t>
  </si>
  <si>
    <t>"1.03" 2,6*(2*3,45+2*5,5)-2*0,8*1,97-2*1,5+0,25*(2+2*1,5)</t>
  </si>
  <si>
    <t>"1.04" 2,6*(2*3,45+2*1,65)-0,8*1,97</t>
  </si>
  <si>
    <t>"1.05" 2,6*(2*3,45+2*3,2)-0,8*1,97-2*1,5+0,25*(2+2*1,5)</t>
  </si>
  <si>
    <t>"1.06" 2,6*(2*3,45+2*2,2)-0,8*1,97</t>
  </si>
  <si>
    <t>"1.07" 2,6*(2*(2,8+1,55+4,075+3,385)+2*2,1)-3*1,45*1,97-6*0,8*1,97</t>
  </si>
  <si>
    <t>"1.08" 2,6*((0,627+0,628+1,6)+(0,61+0,61+0,075+0,825)+2*0,9)-0,8*1,97</t>
  </si>
  <si>
    <t>"1.09" 2,6*(2*(3,3+0,45+3,15+0,45+3,3)+6*7,21)-4*4*2,15-0,8*1,97-3*2*1,5+3*0,25*(2+2*1,5)</t>
  </si>
  <si>
    <t>"1.10" 2,6*(2*(2,75+1,55+9,95)+2*2,1)-1,45*1,97-6*0,8*1,97-1,5*1,5+0,25*3*1,5</t>
  </si>
  <si>
    <t>"1.11" 2,6*(2*3,45+2*7,21)-0,8*1,97-2*1,5+0,25*(2+2*1,5)</t>
  </si>
  <si>
    <t>"1.12" 2,6*(2*3,45+2*7,21)-0,8*1,97-2*1,5+0,25*(2+2*1,5)</t>
  </si>
  <si>
    <t>"1.13" 2,6*(2*3,45+2*6,01)-0,8*1,97-2*1,5+0,25*(2+2*1,5)</t>
  </si>
  <si>
    <t>"1.14" 2,6*(2*3,45+2*6,01)-0,8*1,97-2*1,5+0,25*(2+2*1,5)</t>
  </si>
  <si>
    <t>"1.15" 2,6*(2*3,45+2*6,01)-0,8*1,97-1,56*2,2+0,15*(1,56+2*2,2)-2*1,5+0,25*(2+2*1,5)</t>
  </si>
  <si>
    <t>"1.16" 2,6*(2*3,45+2*6,01)-0,8*1,97-1,56*2,2-2*1,5+0,25*(2+2*1,5)</t>
  </si>
  <si>
    <t>"1.17" 2,6*(2*3,45+2*2,2)-0,8*1,97</t>
  </si>
  <si>
    <t>"1.18" 2,6*(2*1+2*3,46)-4*0,8*1,97</t>
  </si>
  <si>
    <t>"1.19" 2,6*(2*3,45+2*3,75)-0,8*1,97-2*1,5+0,25*(2+2*1,5)</t>
  </si>
  <si>
    <t>"1.20" 2,6*(2*2,39+2*2,4)-0,8*1,97</t>
  </si>
  <si>
    <t>"1.21" 2,6*(2*2,39+2*1)-2*0,8*1,97</t>
  </si>
  <si>
    <t>"1.22" 2,6*(2*3,45+2*2,49)-0,8*1,97-2*1,5+0,25*(2+2*1,5)</t>
  </si>
  <si>
    <t>"1.23" 2,6*(2*3,45+2*6,01)-1,45*1,97</t>
  </si>
  <si>
    <t>"1.24" 2,6*(2*0,93+2*4,26)-0,8*1,97-0,7*1,97-0,6*1,97</t>
  </si>
  <si>
    <t>"1.25" 2,6*(2*1,52+2*1,58+2*0,88+2*1,43)-3*0,6*1,97</t>
  </si>
  <si>
    <t>"1.26" 2,6*(2*1,52+2*1,57+2*0,88+2*1,42)-3*0,6*1,97</t>
  </si>
  <si>
    <t>"1.27" 2,6*(2*3,45+2*1,69)-0,7*1,97-2*1,5+0,25*(2+2*1,5)</t>
  </si>
  <si>
    <t>"1.28" 2,6*(2*2,39+2*2,1)-2*0,8*1,97-1,5*1,5+0,25*3*1,5</t>
  </si>
  <si>
    <t>"1.29" 2,6*(2*2,46+2*1)-0,8*1,97</t>
  </si>
  <si>
    <t>"2.01" 2,6*(2*3,45+2*6,01)-1,45*1,97</t>
  </si>
  <si>
    <t>"2.02" 2,6*(2*(2,79+7,22+7,2+7,14+1,46)+2*2,1)-1,45*1,97-11*0,8*1,97-1,5*1,5+0,25*3*1,5</t>
  </si>
  <si>
    <t>"2.03" 2,6*(2*1,57+2*1,65)-2*0,8*1,97-0,6*1,97</t>
  </si>
  <si>
    <t>"2.04" 2,6*((2*0,485+0,8)+0,98)-0,6*1,97</t>
  </si>
  <si>
    <t>"2.05" 2,6*(2*3,45+2*5,5)-0,8*1,97-2*1,5+0,25*(2+2*1,5)</t>
  </si>
  <si>
    <t>"2.06" 2,6*(2*1,59+2*1,8)-2*0,8*1,97-0,6*1,97</t>
  </si>
  <si>
    <t>"2.07" 2,6*(1,13+1,8)-0,6*1,97</t>
  </si>
  <si>
    <t>"2.08" 2,6*(2*3,45+2*4,71)-0,8*1,97-2*1,5+0,25*(2+2*2,2)</t>
  </si>
  <si>
    <t>"2.09" 2,6*(2*1,5+2*1,54+4*1,65)-2*1+0,15*(1+2*2,2)-2*0,8*1,97-2*0,6*1,97-0,8*1,97</t>
  </si>
  <si>
    <t>"2.10" 2,6*(0,99+1,6+0,8+0,98+0,4)-0,6*1,97</t>
  </si>
  <si>
    <t>"2.11" 2,6*(2*3,45+2*5,5)-0,8*1,97-2*1,5+0,25*(2+2*1,5)</t>
  </si>
  <si>
    <t>"2.12" 2,6*(2*3,45+2*5,5)-0,8*1,97-2*1,5+0,25*(2+2*1,5)</t>
  </si>
  <si>
    <t>"2.13" 2,6*(0,99+2*0,9+1,6)-0,6*1,97</t>
  </si>
  <si>
    <t>"2.14" 2,6*(2*1,5+2*1,54+4*1,65)-2*1+0,15*(1+2*2,2)-2*0,8*1,97-2*0,6*1,97-0,8*1,97</t>
  </si>
  <si>
    <t>"2.15" 2,6*(0,99+1,6+0,8+0,98+0,4)-0,6*1,97</t>
  </si>
  <si>
    <t>"2.16" 2,6*(2*3,45+2*5,5)-0,8*1,97-2*1,5+0,25*(2+2*1,5)</t>
  </si>
  <si>
    <t>"2.17" 2,6*(2*3,45+2*5,5)-0,8*1,97-2*1,5+0,25*(2+2*1,5)</t>
  </si>
  <si>
    <t>"2.18" 2,6*(0,99+2*0,9+1,6)-0,6*1,97</t>
  </si>
  <si>
    <t>"2.19" 2,6*(2*1,5+2*1,54+4*1,65)-2*1+0,15*(1+2*2,2)-2*0,8*1,97-2*0,6*1,97-0,8*1,97</t>
  </si>
  <si>
    <t>"2.20" 2,6*(0,99+1,6+0,8+0,98+0,4)-0,6*1,97</t>
  </si>
  <si>
    <t>"2.21" 2,6*(2*3,45+2*5,5)-0,8*1,97-2*1,5+0,25*(2+2*1,5)</t>
  </si>
  <si>
    <t>"2.22" 2,6*(2*3,45+2*5,5)-0,8*1,97-2*1,5+0,25*(2+2*1,5)</t>
  </si>
  <si>
    <t>"2.23" 2,6*(1,89+1,65+0,9+0,75+0,4)-0,6*1,97</t>
  </si>
  <si>
    <t>"2.24" 2,6*(2*1,5+2*1,54+4*1,65)-2*1+0,15*(1+2*2,2)-2*0,8*1,97-2*0,6*1,97-0,8*1,97</t>
  </si>
  <si>
    <t>"2.25" 2,6*(1,89+1,65+0,9+0,75+0,4)-0,6*1,97</t>
  </si>
  <si>
    <t>"2.26" 2,6*(2*3,45+2*4,3)-0,8*1,97-2*1,5+0,25*(2+2*1,5)</t>
  </si>
  <si>
    <t>"2.27" 2,6*(2*3,45+2*4,3)-0,8*1,97-2*1,5+0,25*(2+2*1,5)</t>
  </si>
  <si>
    <t>"2.28" 2,6*(0,99+2*1,6-0,475+2*0,98)-3*0,6*1,97</t>
  </si>
  <si>
    <t>"2.29" 2,6*(2*1,5+2*1,54+4*1,65)-2*1+0,15*(1+2*2,2)-2*0,8*1,97-2*0,6*1,97-0,8*1,97</t>
  </si>
  <si>
    <t>"2.30" 2,6*(0,99+2*1,6-0,475+2*0,98)-3*0,6*1,97</t>
  </si>
  <si>
    <t>"2.31" 2,6*(2*3,45+2*4,3)-0,8*1,97-2*1,5+0,25*(2+2*1,5)</t>
  </si>
  <si>
    <t>"2.32" 2,6*(2*3,45+2*4,3)-0,8*1,97-2*1,5+0,25*(2+2*1,5)</t>
  </si>
  <si>
    <t>"2.33" 2,6*(1,65+0,99+0,9+0,9)-0,6*1,97</t>
  </si>
  <si>
    <t>"2.34" 2,6*(1,615+1,6)-0,8*1,97</t>
  </si>
  <si>
    <t>"2.36" 2,6*(3,45+2*4,335)-2*1,5+0,25*(2+2*1,5)</t>
  </si>
  <si>
    <t>"2.37" 2,6*(1,615+1,6)-0,8*1,97</t>
  </si>
  <si>
    <t>"2.39" 2,6*(3,45+2*4,335)-2*1,5+0,25*(2+2*1,5)</t>
  </si>
  <si>
    <t>"2.40" 2,6*(2*2,2+2*2,1)-2*0,8*1,97-1,5*1,5+0,25*3*1,5</t>
  </si>
  <si>
    <t>"2.41" 2,6*(2*2,46+2*0,99)-0,8*1,97-0,6*1,97</t>
  </si>
  <si>
    <t>"2.42" 2,6*(2*0,88+2*1,58)-0,6*1,97</t>
  </si>
  <si>
    <t>"2.43" 2,6*(2*0,93+2*4,26)-0,8*1,97-0,7*1,97-0,6*1,97</t>
  </si>
  <si>
    <t>"2.44" 2,6*(2*1,46+2*3,21-2*0,9)-0,6*1,97</t>
  </si>
  <si>
    <t>"2.45" 2,6*(2*3,45+2*1,69)-0,7*1,97-2*1,5+0,25*(2+2*1,5)</t>
  </si>
  <si>
    <t>2*1117,984</t>
  </si>
  <si>
    <t>16</t>
  </si>
  <si>
    <t>612991</t>
  </si>
  <si>
    <t>D+M polystyren tl. 70 mm na zakrytí potrubí pod podhledem, tmel, perlinka, štuk, malba - ozn. J</t>
  </si>
  <si>
    <t>-470585112</t>
  </si>
  <si>
    <t>4*5</t>
  </si>
  <si>
    <t>17</t>
  </si>
  <si>
    <t>619991011</t>
  </si>
  <si>
    <t>Obalení konstrukcí a prvků fólií přilepenou lepící páskou</t>
  </si>
  <si>
    <t>1671149139</t>
  </si>
  <si>
    <t>(4*15-1)*2*1,5+4*2*1,5*1,5+2,5*2,1</t>
  </si>
  <si>
    <t>5*0,8*2+3*12*0,8*2</t>
  </si>
  <si>
    <t>18</t>
  </si>
  <si>
    <t>619995001</t>
  </si>
  <si>
    <t>Začištění omítek kolem oken, dveří, podlah nebo obkladů</t>
  </si>
  <si>
    <t>1165000770</t>
  </si>
  <si>
    <t>"kolem dodatečně osazovaných zárubní"</t>
  </si>
  <si>
    <t>(1+2*2,2)*(13+3*8)*2</t>
  </si>
  <si>
    <t>19</t>
  </si>
  <si>
    <t>619996145</t>
  </si>
  <si>
    <t>Ochrana konstrukcí nebo samostatných prvků obalením geotextilií</t>
  </si>
  <si>
    <t>-1538931437</t>
  </si>
  <si>
    <t>"schodiště"</t>
  </si>
  <si>
    <t>3*2*6</t>
  </si>
  <si>
    <t>20</t>
  </si>
  <si>
    <t>631311114</t>
  </si>
  <si>
    <t>Mazanina tl do 80 mm z betonu prostého bez zvýšených nároků na prostředí tř. C 16/20</t>
  </si>
  <si>
    <t>1015336449</t>
  </si>
  <si>
    <t>0,07*(3,62+17,98+24,8+4,73+29,66+20,73+7,59+3,46+12,94+5,74)</t>
  </si>
  <si>
    <t>0,07*(2,39+8,59+20,4+4,08+3,36+3,44+5,83+2,44)</t>
  </si>
  <si>
    <t>0,07*(55,34+2,33+2,47+2,41+2,39+2,41+2,39+2,41+2,49+2,64)</t>
  </si>
  <si>
    <t>0,07*(2,41+2,41+2,39+2,6+2,26+2,56+5,52+5,83)</t>
  </si>
  <si>
    <t>2*(5,41+1,819)</t>
  </si>
  <si>
    <t>631312141</t>
  </si>
  <si>
    <t>Doplnění rýh v dosavadních mazaninách betonem prostým</t>
  </si>
  <si>
    <t>1077443471</t>
  </si>
  <si>
    <t>"po zasypání kanálů v 1.np"</t>
  </si>
  <si>
    <t>0,15*45</t>
  </si>
  <si>
    <t>"po vybourání příček"</t>
  </si>
  <si>
    <t>328,707/2,7*0,07</t>
  </si>
  <si>
    <t>22</t>
  </si>
  <si>
    <t>631319199</t>
  </si>
  <si>
    <t>Příplatek za příměs do betonu pro rychlé vyschnutí</t>
  </si>
  <si>
    <t>-243137916</t>
  </si>
  <si>
    <t>23</t>
  </si>
  <si>
    <t>631362021</t>
  </si>
  <si>
    <t>Výztuž mazanin svařovanými sítěmi Kari</t>
  </si>
  <si>
    <t>2129408234</t>
  </si>
  <si>
    <t>(3,62+17,98+24,8+4,73+29,66+20,73+7,59+3,46+12,94+5,74)</t>
  </si>
  <si>
    <t>(2,39+8,59+20,4+4,08+3,36+3,44+5,83+2,44)</t>
  </si>
  <si>
    <t>(55,34+2,33+2,47+2,41+2,39+2,41+2,39+2,41+2,49+2,64)</t>
  </si>
  <si>
    <t>(2,41+2,41+2,39+2,6+2,26+2,56+5,52+5,83)</t>
  </si>
  <si>
    <t>2*(77,28+25,98)</t>
  </si>
  <si>
    <t>491,56*4,44*1,2/1000</t>
  </si>
  <si>
    <t>24</t>
  </si>
  <si>
    <t>634112113</t>
  </si>
  <si>
    <t>Obvodová dilatace podlahovým páskem z pěnového PE mezi stěnou a mazaninou nebo potěrem v 80 mm</t>
  </si>
  <si>
    <t>-1757561216</t>
  </si>
  <si>
    <t>"1.01" 2*3,45+2*1,05-2,5</t>
  </si>
  <si>
    <t>"1.02" 2*3,45+2*5,23-2,5</t>
  </si>
  <si>
    <t>"1.07" 2*(2,8+1,55+4,075+3,385)+2*2,1</t>
  </si>
  <si>
    <t>"1.08" 2*(0,627+0,628+1,6)+2*(0,61+0,61+0,075+0,825)+2*1,53</t>
  </si>
  <si>
    <t>"1.10" 2*(2,75+1,55+9,95)+2*2,1</t>
  </si>
  <si>
    <t>"1.16" 2*3,45+2*6,01</t>
  </si>
  <si>
    <t>"1.17" 2*3,45+2*2,2</t>
  </si>
  <si>
    <t>"1.18" 2*1+2*3,46</t>
  </si>
  <si>
    <t>"1.19" 2*3,45+2*3,75</t>
  </si>
  <si>
    <t>"1.20" 2*2,39+2*2,4</t>
  </si>
  <si>
    <t>"1.21" 2*2,39+2*1</t>
  </si>
  <si>
    <t>"1.22" 2*3,45+2*2,49</t>
  </si>
  <si>
    <t>"1.23" 2*3,45+2*6,01</t>
  </si>
  <si>
    <t>"1.24" 2*0,93+2*4,26</t>
  </si>
  <si>
    <t>"1.25" 2*1,52+2*1,58+2*0,88+2*1,43</t>
  </si>
  <si>
    <t>"1.26" 2*1,52+2*1,57+2*0,88+2*1,42</t>
  </si>
  <si>
    <t>"1.27" 2*3,45+2*1,69</t>
  </si>
  <si>
    <t>"1.29" 2*2,46+2*1</t>
  </si>
  <si>
    <t>"2.02" 2*(2,79+7,22+7,2+7,14+1,46)+2*2,1</t>
  </si>
  <si>
    <t>"2.04" 2*(2*0,485+0,8)+2*(0,8+0,46+0,34)</t>
  </si>
  <si>
    <t>"2.07" 2*(0,8+2*0,475)+2*1,75</t>
  </si>
  <si>
    <t>"2.10" 2*0,99+2*1,6+2*0,8+2*0,98</t>
  </si>
  <si>
    <t>"2.13" 2*0,99+2*0,9+2*1,6</t>
  </si>
  <si>
    <t>"2.15" 2*0,99+2*1,6+2*0,8+2*0,98</t>
  </si>
  <si>
    <t>"2.18" 2*0,99+2*0,9+2*1,6</t>
  </si>
  <si>
    <t>"2.20" 2*0,99+2*1,6+2*0,8+2*0,98</t>
  </si>
  <si>
    <t>"2.23" 2*0,975+2*0,915+2*1,65+2*0,4</t>
  </si>
  <si>
    <t>"2.25" 2*0,975+2*0,915+2*1,65+2*0,4</t>
  </si>
  <si>
    <t>"2.28" 2*0,99+2*1,6+2*0,8+2*0,98</t>
  </si>
  <si>
    <t>"2.30" 2*0,99+2*1,6+2*0,8+2*0,98</t>
  </si>
  <si>
    <t>"2.33" 2*(0,495+0,495+0,075+0,825)+2*1,6</t>
  </si>
  <si>
    <t>"2.35" 2*1,64+2*1,55</t>
  </si>
  <si>
    <t>"2.38" 2*(0,455+0,455+0,8)+2*1,55</t>
  </si>
  <si>
    <t>"2.41" 2*2,46+2*0,99</t>
  </si>
  <si>
    <t>"2.44" 2*1,46+2*3,21</t>
  </si>
  <si>
    <t>"2.45" 2*3,45+2*1,69</t>
  </si>
  <si>
    <t>2*189,38</t>
  </si>
  <si>
    <t>25</t>
  </si>
  <si>
    <t>642942111</t>
  </si>
  <si>
    <t>Osazování zárubní nebo rámů dveřních kovových do 2,5 m2 na MC</t>
  </si>
  <si>
    <t>-252693738</t>
  </si>
  <si>
    <t>26</t>
  </si>
  <si>
    <t>642942221</t>
  </si>
  <si>
    <t>Osazování zárubní nebo rámů dveřních kovových přes 2,5 do 4,5 m2 na MC</t>
  </si>
  <si>
    <t>515628330</t>
  </si>
  <si>
    <t>27</t>
  </si>
  <si>
    <t>642944121</t>
  </si>
  <si>
    <t>Osazování ocelových zárubní dodatečné pl do 2,5 m2</t>
  </si>
  <si>
    <t>-1995958110</t>
  </si>
  <si>
    <t>28</t>
  </si>
  <si>
    <t>642944221</t>
  </si>
  <si>
    <t>Osazování ocelových zárubní dodatečné pl přes 2,5 m2</t>
  </si>
  <si>
    <t>-1188331035</t>
  </si>
  <si>
    <t>29</t>
  </si>
  <si>
    <t>M</t>
  </si>
  <si>
    <t>55331348</t>
  </si>
  <si>
    <t>zárubeň ocelová pro běžné zdění a porobeton s vloženým pryžovým těsněním 700</t>
  </si>
  <si>
    <t>1029335032</t>
  </si>
  <si>
    <t>3+4</t>
  </si>
  <si>
    <t>30</t>
  </si>
  <si>
    <t>553313481</t>
  </si>
  <si>
    <t>zárubeň ocelová pro běžné zdění a porobeton s vloženým pryžovým těsněním a polodrážkou 700, s požární odolností EI 30</t>
  </si>
  <si>
    <t>-1546500822</t>
  </si>
  <si>
    <t>31</t>
  </si>
  <si>
    <t>553313480</t>
  </si>
  <si>
    <t>zárubeň ocelová pro běžné zdění a porobeton s vloženým pryžovým těsněním a polodrážkou 600, s požární odolností EI 30</t>
  </si>
  <si>
    <t>-1542743160</t>
  </si>
  <si>
    <t>32</t>
  </si>
  <si>
    <t>55331350</t>
  </si>
  <si>
    <t>zárubeň ocelová pro běžné zdění a porobeton s vloženým pryžovým těsněním 800</t>
  </si>
  <si>
    <t>-383096347</t>
  </si>
  <si>
    <t>3+3</t>
  </si>
  <si>
    <t>33</t>
  </si>
  <si>
    <t>553313501</t>
  </si>
  <si>
    <t>zárubeň ocelová pro běžné zdění a porobeton s vloženým pryžovým těsněním a polodrážkou, 800, s požární odolostí 30 EI</t>
  </si>
  <si>
    <t>1494382157</t>
  </si>
  <si>
    <t>34</t>
  </si>
  <si>
    <t>553313841</t>
  </si>
  <si>
    <t>zárubeň ocelová pro osazení do panelu, s vloženým pryžovým těsněním a polodrážkou 800</t>
  </si>
  <si>
    <t>405078344</t>
  </si>
  <si>
    <t>35</t>
  </si>
  <si>
    <t>55331384</t>
  </si>
  <si>
    <t>zárubeň ocelová pro osazení do panelu, s vloženým pryžovým těsněním a polodrážkou 800, požární odolnost EI 30</t>
  </si>
  <si>
    <t>897758391</t>
  </si>
  <si>
    <t>36</t>
  </si>
  <si>
    <t>55331333</t>
  </si>
  <si>
    <t>zárubeň ocelová pro běžné zdění a porobeton, s vloženým pryžovým těsněním 600</t>
  </si>
  <si>
    <t>-687908349</t>
  </si>
  <si>
    <t>37</t>
  </si>
  <si>
    <t>55331747</t>
  </si>
  <si>
    <t>zárubeň dvoukřídlá ocelová pro běžné zdění a porobeton, s vloženým pryžovým těsněním a polodrážkou 1450, požární odolnost EI 30</t>
  </si>
  <si>
    <t>1750042398</t>
  </si>
  <si>
    <t>P</t>
  </si>
  <si>
    <t>Poznámka k položce:_x000D_
YH, YH s drážkou, YZP</t>
  </si>
  <si>
    <t>38</t>
  </si>
  <si>
    <t>55331717</t>
  </si>
  <si>
    <t>zárubeň dvoukřídlá ocelová pro osazení do panelu, s vloženým pryžovým těsněním a polodrážkou, 1450, požární odolnost EI 30</t>
  </si>
  <si>
    <t>970231903</t>
  </si>
  <si>
    <t>Poznámka k položce:_x000D_
DZUP</t>
  </si>
  <si>
    <t>Ostatní konstrukce a práce, bourání</t>
  </si>
  <si>
    <t>39</t>
  </si>
  <si>
    <t>949101111</t>
  </si>
  <si>
    <t>Lešení pomocné pro objekty pozemních staveb s lešeňovou podlahou v do 1,9 m zatížení do 150 kg/m2</t>
  </si>
  <si>
    <t>-868009213</t>
  </si>
  <si>
    <t>3,62+17,98+18,98+5,6+11,01+7,62+24,8+4,73+73,74+29,66+24,87+24,87+20,73+20,73</t>
  </si>
  <si>
    <t>20,73+20,73+7,59+3,46+12,94+5,74+2,39+8,59+20,4+4,08+3,36+3,44+5,83+5,02+2,44</t>
  </si>
  <si>
    <t>20,91+55,37+2,59+2,33+18,97+2,86+2,47+16,4+5,14+2,41+18,97+18,97+2,39+5,14+2,41</t>
  </si>
  <si>
    <t>18,97+18,97+2,39+5,14+2,41+18,97+18,97+2,49+5,14+2,64+14,84+14,84+2,41+5,14+2,41</t>
  </si>
  <si>
    <t>14,84+14,84+2,39+2,58+2,6+14,96+2,58+2,26+14,96+4,62+2,56+1,39+4,08+5,52+5,83</t>
  </si>
  <si>
    <t>2*(177,33+135,73+96,01)</t>
  </si>
  <si>
    <t>40</t>
  </si>
  <si>
    <t>952901111</t>
  </si>
  <si>
    <t>Vyčištění budov bytové a občanské výstavby při výšce podlaží do 4 m</t>
  </si>
  <si>
    <t>401757077</t>
  </si>
  <si>
    <t>4*29,61*16,58</t>
  </si>
  <si>
    <t>41</t>
  </si>
  <si>
    <t>952901111R</t>
  </si>
  <si>
    <t>Každodenní čištění budov - omytí hladkých podlah v rozsahu komunikačních cest 115 m2 - cca 9 měsíců</t>
  </si>
  <si>
    <t>kpl</t>
  </si>
  <si>
    <t>268891343</t>
  </si>
  <si>
    <t>"každodenní úklid po stavební činnosti - vytírání podlah komunikačních prostor schodiště a chodeb v období mimo prázdnin na konci každého prac. dne"</t>
  </si>
  <si>
    <t>42</t>
  </si>
  <si>
    <t>952999111</t>
  </si>
  <si>
    <t>Prachotěsné ucpávání štěrbin a otvorů v podlahách (rekonstrukce po patrech shora doů) mokrými hadry při bourání</t>
  </si>
  <si>
    <t>-845493207</t>
  </si>
  <si>
    <t>43</t>
  </si>
  <si>
    <t>952999112</t>
  </si>
  <si>
    <t>Stěhování nábytku</t>
  </si>
  <si>
    <t>-430441636</t>
  </si>
  <si>
    <t>stěhování nábytku - vždy jedno patro vyklidit a nastěhovat nově patro rekonstruované - celkem 2x4 podlaží. Plocha podlaží cca 420 m2.</t>
  </si>
  <si>
    <t>44</t>
  </si>
  <si>
    <t>962031132</t>
  </si>
  <si>
    <t>Bourání příček z cihel pálených na MVC tl do 100 mm</t>
  </si>
  <si>
    <t>1040599484</t>
  </si>
  <si>
    <t>2,7*(0,4+0,9+4*0,4)</t>
  </si>
  <si>
    <t>"ozn.J" 11,38</t>
  </si>
  <si>
    <t>2,7*(1,76+1,65+0,69+0,06+2*0,78+2*0,06+0,9+1,74)</t>
  </si>
  <si>
    <t>3*2,7*(0,99+0,49+0,06+0,8)</t>
  </si>
  <si>
    <t>2*2,7*(0,84+0,49+0,06+0,99)</t>
  </si>
  <si>
    <t>2,7*(0,88+0,06+0,95+0,55+0,3)</t>
  </si>
  <si>
    <t>2*2,7*(0,99+0,06+0,84+0,49+0,06+0,3)</t>
  </si>
  <si>
    <t>2*2,7*(0,99+0,49+0,06+0,8)</t>
  </si>
  <si>
    <t>2,7*(2*0,9+0,39+1,52+2*0,9+2*0,39)</t>
  </si>
  <si>
    <t>0,2*(2*0,9+2*1,1+0,88+0,88+0,9)</t>
  </si>
  <si>
    <t>"ozn.J" 6,66</t>
  </si>
  <si>
    <t>"3. a 4. np"</t>
  </si>
  <si>
    <t>2*125,667</t>
  </si>
  <si>
    <t>"stěny na chodbách - pravá strana" 22,01</t>
  </si>
  <si>
    <t>"příčky tl. 60 mm"</t>
  </si>
  <si>
    <t>45</t>
  </si>
  <si>
    <t>965042141</t>
  </si>
  <si>
    <t>Bourání podkladů pod dlažby nebo mazanin betonových nebo z litého asfaltu tl do 100 mm pl přes 4 m2</t>
  </si>
  <si>
    <t>-636443953</t>
  </si>
  <si>
    <t>3,05+3,62+17,98+24,8+5,17+29,66+20,73+7,59+3,46+12,94+5,74</t>
  </si>
  <si>
    <t>2,39+8,59+20,64+4,08+3,47+3,45+2,44</t>
  </si>
  <si>
    <t>55,07+2,44+2,6+2,49+2,56+2,49+2,56+2,49+2,43+2,49+2,49+2,49</t>
  </si>
  <si>
    <t>2,61+2,56+2,04+3,48</t>
  </si>
  <si>
    <t>82,6+10,69</t>
  </si>
  <si>
    <t>"4.np"</t>
  </si>
  <si>
    <t>459,67*0,07</t>
  </si>
  <si>
    <t>46</t>
  </si>
  <si>
    <t>965081213</t>
  </si>
  <si>
    <t>Bourání podlah z dlaždic keramických nebo xylolitových tl do 10 mm plochy přes 1 m2</t>
  </si>
  <si>
    <t>-1809395881</t>
  </si>
  <si>
    <t>2,61+4,62+2,56+1,39+4,08+2,04+3,48</t>
  </si>
  <si>
    <t>82,6+20,78</t>
  </si>
  <si>
    <t>47</t>
  </si>
  <si>
    <t>965081611</t>
  </si>
  <si>
    <t>Odsekání soklíků rovných</t>
  </si>
  <si>
    <t>864490618</t>
  </si>
  <si>
    <t>2*3,45+2*1,05-2,5-2,5</t>
  </si>
  <si>
    <t>2*3,45+2*5,23-2,5-1,45-3*0,8</t>
  </si>
  <si>
    <t>2*11,81+2*2,1-3*1,45-6*0,8</t>
  </si>
  <si>
    <t>2*3,45+2*1,65-0,8</t>
  </si>
  <si>
    <t>2*14,25+2*2,1-6*0,8-1,45</t>
  </si>
  <si>
    <t>2*3,45+2*6,01-0,8</t>
  </si>
  <si>
    <t>2*3,45+2*2,2-0,8</t>
  </si>
  <si>
    <t>2*1+2*3,46-4*0,8</t>
  </si>
  <si>
    <t>2*3,45+2*3,75-0,8</t>
  </si>
  <si>
    <t>2*2,39+2*2,4-0,8</t>
  </si>
  <si>
    <t>2*2,39+2*1-2*0,8</t>
  </si>
  <si>
    <t>2*3,45+2*2,49-0,8</t>
  </si>
  <si>
    <t>2*3,45+2*6,01-1,45</t>
  </si>
  <si>
    <t>2*0,93+2*4,25-0,8-0,7-2*0,6</t>
  </si>
  <si>
    <t>2*26,35+2*2,1-1,45-10*0,8</t>
  </si>
  <si>
    <t>2*2,2+2*2,1-2*0,8</t>
  </si>
  <si>
    <t>2*2,46+2*0,99-0,8-0,6</t>
  </si>
  <si>
    <t>2*0,88+2*1,58-0,6</t>
  </si>
  <si>
    <t>2*0,93+2*4,26-0,8-0,7-2*0,6</t>
  </si>
  <si>
    <t>2*71,95</t>
  </si>
  <si>
    <t>48</t>
  </si>
  <si>
    <t>968072455</t>
  </si>
  <si>
    <t>Vybourání kovových dveřních zárubní pl do 2 m2</t>
  </si>
  <si>
    <t>-378232352</t>
  </si>
  <si>
    <t>"vyřezání zárubní z panelové stěny"</t>
  </si>
  <si>
    <t>"1.np" 14*0,8*1,97</t>
  </si>
  <si>
    <t>"2.np" 9*0,8*1,97+1*0,7*1,97+20*0,6*1,97</t>
  </si>
  <si>
    <t>"3. + 4. np" 2*39,203</t>
  </si>
  <si>
    <t>"úprava PD"</t>
  </si>
  <si>
    <t>"vyřezání zárubní z panelové stěnz tl. 150 mm" 22,74</t>
  </si>
  <si>
    <t>"vybourání zárubní ze zděné stěny" 3,13</t>
  </si>
  <si>
    <t>49</t>
  </si>
  <si>
    <t>968072456</t>
  </si>
  <si>
    <t>Vybourání kovových dveřních zárubní pl přes 2 m2</t>
  </si>
  <si>
    <t>-1005683982</t>
  </si>
  <si>
    <t>"1.np" 3*1,45*1,97</t>
  </si>
  <si>
    <t>"2.np" 1,45*1,97</t>
  </si>
  <si>
    <t>"3. + 4. np" 2*2,857</t>
  </si>
  <si>
    <t>50</t>
  </si>
  <si>
    <t>968072991</t>
  </si>
  <si>
    <t>Demontáž držáků potrubí v 1.np</t>
  </si>
  <si>
    <t>-1088257434</t>
  </si>
  <si>
    <t>51</t>
  </si>
  <si>
    <t>968072992</t>
  </si>
  <si>
    <t>Demontáž ventilačních rotačních hlavic ze střechy - od VZT, pr. 350 mm</t>
  </si>
  <si>
    <t>994089440</t>
  </si>
  <si>
    <t>52</t>
  </si>
  <si>
    <t>971038331</t>
  </si>
  <si>
    <t>Vybourání otvorů ve zdivu z dutých tvárnic nebo příčkovek pl do 0,09 m2 tl do 150 mm</t>
  </si>
  <si>
    <t>1851333325</t>
  </si>
  <si>
    <t>"D09-D12"</t>
  </si>
  <si>
    <t>"prostup VZ9"</t>
  </si>
  <si>
    <t>4*1</t>
  </si>
  <si>
    <t>53</t>
  </si>
  <si>
    <t>971038621</t>
  </si>
  <si>
    <t>Vybourání otvorů ve zdivu z dutých tvárnic nebo příčkovek pl do 4 m2 tl do 100 mm</t>
  </si>
  <si>
    <t>-652842280</t>
  </si>
  <si>
    <t>"1.np nový otvor z m.č. 1.24 do m.č. 1.29"</t>
  </si>
  <si>
    <t>1,58</t>
  </si>
  <si>
    <t>54</t>
  </si>
  <si>
    <t>971042331</t>
  </si>
  <si>
    <t>Vybourání otvorů v betonových příčkách a zdech pl do 0,09 m2 tl do 150 mm</t>
  </si>
  <si>
    <t>1679792124</t>
  </si>
  <si>
    <t>"prostup VZ7" 1</t>
  </si>
  <si>
    <t>"prostup VZ8" 1</t>
  </si>
  <si>
    <t>55</t>
  </si>
  <si>
    <t>971042451</t>
  </si>
  <si>
    <t>Vybourání otvorů v betonových příčkách a zdech pl do 0,25 m2 tl do 450 mm</t>
  </si>
  <si>
    <t>731489828</t>
  </si>
  <si>
    <t>"prostup VZ1"</t>
  </si>
  <si>
    <t>4*2</t>
  </si>
  <si>
    <t>56</t>
  </si>
  <si>
    <t>971052631</t>
  </si>
  <si>
    <t>Vybourání nebo prorážení otvorů v ŽB příčkách a zdech pl do 4 m2 tl do 150 mm</t>
  </si>
  <si>
    <t>2049282392</t>
  </si>
  <si>
    <t>"2.-4. np"</t>
  </si>
  <si>
    <t>3*0,88*2,01</t>
  </si>
  <si>
    <t>57</t>
  </si>
  <si>
    <t>971099</t>
  </si>
  <si>
    <t>Vyřezání otvoru pr. 110 mm na střeše pro odvětrání kanalizace</t>
  </si>
  <si>
    <t>493000993</t>
  </si>
  <si>
    <t>58</t>
  </si>
  <si>
    <t>974049167</t>
  </si>
  <si>
    <t>Vysekání rýh v betonových zdech hl do 150 mm š do 300 mm</t>
  </si>
  <si>
    <t>-37919382</t>
  </si>
  <si>
    <t>"pro prostupy VZ2 a VZ3"</t>
  </si>
  <si>
    <t>4*2,1+3*2,1</t>
  </si>
  <si>
    <t>"pro překlad P1 z I300"</t>
  </si>
  <si>
    <t>3*1,55</t>
  </si>
  <si>
    <t>"pro překlad P2 a P3"</t>
  </si>
  <si>
    <t>4*2,5</t>
  </si>
  <si>
    <t>59</t>
  </si>
  <si>
    <t>974049169</t>
  </si>
  <si>
    <t>Příplatek k vysekání rýh v betonových zdech hl do 150 mm ZKD 100 mm š rýhy</t>
  </si>
  <si>
    <t>-1580871083</t>
  </si>
  <si>
    <t>3*2,1*2</t>
  </si>
  <si>
    <t>60</t>
  </si>
  <si>
    <t>977151122</t>
  </si>
  <si>
    <t>Jádrové vrty diamantovými korunkami do D 130 mm do stavebních materiálů</t>
  </si>
  <si>
    <t>-1433717953</t>
  </si>
  <si>
    <t>"prostup VZ6"</t>
  </si>
  <si>
    <t>5+3*6</t>
  </si>
  <si>
    <t>61</t>
  </si>
  <si>
    <t>977151123</t>
  </si>
  <si>
    <t>Jádrové vrty diamantovými korunkami do D 150 mm do stavebních materiálů</t>
  </si>
  <si>
    <t>-638067462</t>
  </si>
  <si>
    <t>"prostup VZ5"</t>
  </si>
  <si>
    <t>17+3*37</t>
  </si>
  <si>
    <t>62</t>
  </si>
  <si>
    <t>977151129</t>
  </si>
  <si>
    <t>Jádrové vrty diamantovými korunkami do D 350 mm do stavebních materiálů</t>
  </si>
  <si>
    <t>-1284314208</t>
  </si>
  <si>
    <t>"prostup VZ4"</t>
  </si>
  <si>
    <t>6+3*5</t>
  </si>
  <si>
    <t>63</t>
  </si>
  <si>
    <t>978013121</t>
  </si>
  <si>
    <t>Otlučení (osekání) vnitřní vápenné nebo vápenocementové omítky stěn v rozsahu do 10 %</t>
  </si>
  <si>
    <t>1687410718</t>
  </si>
  <si>
    <t>64</t>
  </si>
  <si>
    <t>978013191</t>
  </si>
  <si>
    <t>Otlučení (osekání) vnitřní vápenné nebo vápenocementové omítky stěn v rozsahu do 100 %</t>
  </si>
  <si>
    <t>-1403127536</t>
  </si>
  <si>
    <t>0,2*(1+2*2,2)*(13+3*8)*2</t>
  </si>
  <si>
    <t>65</t>
  </si>
  <si>
    <t>978059541</t>
  </si>
  <si>
    <t>Odsekání a odebrání obkladů stěn z vnitřních obkládaček plochy přes 1 m2</t>
  </si>
  <si>
    <t>-1611170010</t>
  </si>
  <si>
    <t>1,8*(2*1,52+2*1,58+2*0,88+2*1,58-3*0,6)</t>
  </si>
  <si>
    <t>1,8*(2*1,52+2*1,57+2*0,88+2*1,57-3*0,6)</t>
  </si>
  <si>
    <t>1,8*3,5</t>
  </si>
  <si>
    <t>1,8*2*1</t>
  </si>
  <si>
    <t>1,8*(2*0,8+2*0,06+2*1,6+2*1+2*0,4-0,8)</t>
  </si>
  <si>
    <t>2,1*(2*1,76+2*1,59+2*0,4)-0,6*1,97</t>
  </si>
  <si>
    <t>2,1*(1,74+2*1,74+2*0,3)-0,6*1,97</t>
  </si>
  <si>
    <t>3*1,8*(2*0,99+2*1,59+2*0,8+2*1,1-3*0,6)</t>
  </si>
  <si>
    <t>2*2,1*(2*1,89+2*1,59-0,6)</t>
  </si>
  <si>
    <t>2,1*(2*1,89+2*1,59+2*0,3-0,6)</t>
  </si>
  <si>
    <t>2*2,1*(1,89+2*1,59+2*0,3)-0,6*1,97</t>
  </si>
  <si>
    <t>2*1,8*(2*0,99+2*1,59+2*0,8+2*1,1-3*0,6)</t>
  </si>
  <si>
    <t>1,8*(2*2,46+2*0,99-0,8-0,6)</t>
  </si>
  <si>
    <t>1,8*(2*1,52+2*1,58-0,6)</t>
  </si>
  <si>
    <t>2,1*(2*2,46+2*1,57)-0,6*1,97</t>
  </si>
  <si>
    <t>2*196,032</t>
  </si>
  <si>
    <t>66</t>
  </si>
  <si>
    <t>985671113</t>
  </si>
  <si>
    <t>Ztužující věnce obrubní a příčné ze ŽB tř. C 20/25</t>
  </si>
  <si>
    <t>1759771840</t>
  </si>
  <si>
    <t>"P2" 2,5*0,1*0,25</t>
  </si>
  <si>
    <t>"P3" 2,5*0,1*0,25*3</t>
  </si>
  <si>
    <t>67</t>
  </si>
  <si>
    <t>985675111</t>
  </si>
  <si>
    <t>Bednění ztužujících věnců - zřízení</t>
  </si>
  <si>
    <t>-1230698434</t>
  </si>
  <si>
    <t>"P2" 2,5*2*0,25+0,1*0,8</t>
  </si>
  <si>
    <t>"P3" 2,5*0,25*3+0,1*0,8*3</t>
  </si>
  <si>
    <t>68</t>
  </si>
  <si>
    <t>985675121</t>
  </si>
  <si>
    <t>Bednění ztužujících věnců - odstranění</t>
  </si>
  <si>
    <t>1814089835</t>
  </si>
  <si>
    <t>69</t>
  </si>
  <si>
    <t>985676112</t>
  </si>
  <si>
    <t>Výztuž ztužujících věnců z oceli 10 505</t>
  </si>
  <si>
    <t>1629923111</t>
  </si>
  <si>
    <t>997</t>
  </si>
  <si>
    <t>Přesun sutě</t>
  </si>
  <si>
    <t>70</t>
  </si>
  <si>
    <t>997013213</t>
  </si>
  <si>
    <t>Vnitrostaveništní doprava suti a vybouraných hmot pro budovy v do 12 m ručně</t>
  </si>
  <si>
    <t>-827380449</t>
  </si>
  <si>
    <t>71</t>
  </si>
  <si>
    <t>997013501</t>
  </si>
  <si>
    <t>Odvoz suti a vybouraných hmot na skládku nebo meziskládku do 1 km se složením</t>
  </si>
  <si>
    <t>393618529</t>
  </si>
  <si>
    <t>72</t>
  </si>
  <si>
    <t>997013509</t>
  </si>
  <si>
    <t>Příplatek k odvozu suti a vybouraných hmot na skládku ZKD 1 km přes 1 km</t>
  </si>
  <si>
    <t>67736352</t>
  </si>
  <si>
    <t>285,638*15 'Přepočtené koeficientem množství</t>
  </si>
  <si>
    <t>73</t>
  </si>
  <si>
    <t>997013831</t>
  </si>
  <si>
    <t>Poplatek za uložení na skládce (skládkovné) stavebního odpadu směsného kód odpadu 170 904</t>
  </si>
  <si>
    <t>1681871612</t>
  </si>
  <si>
    <t>998</t>
  </si>
  <si>
    <t>Přesun hmot</t>
  </si>
  <si>
    <t>74</t>
  </si>
  <si>
    <t>998018002</t>
  </si>
  <si>
    <t>Přesun hmot ruční pro budovy v do 12 m</t>
  </si>
  <si>
    <t>284736864</t>
  </si>
  <si>
    <t>PSV</t>
  </si>
  <si>
    <t>Práce a dodávky PSV</t>
  </si>
  <si>
    <t>711</t>
  </si>
  <si>
    <t>Izolace proti vodě, vlhkosti a plynům</t>
  </si>
  <si>
    <t>75</t>
  </si>
  <si>
    <t>711111001</t>
  </si>
  <si>
    <t>Provedení izolace proti zemní vlhkosti vodorovné za studena nátěrem penetračním</t>
  </si>
  <si>
    <t>1728370405</t>
  </si>
  <si>
    <t>"D01-15"</t>
  </si>
  <si>
    <t>"S1, S2"</t>
  </si>
  <si>
    <t>3,62+17,98+24,8+4,73+29,66+20,73+7,59+3,46+12,94+5,74</t>
  </si>
  <si>
    <t>2,39+8,59+20,4+4,08+3,36+3,44+5,83+2,44</t>
  </si>
  <si>
    <t>76</t>
  </si>
  <si>
    <t>11163150</t>
  </si>
  <si>
    <t>lak penetrační asfaltový</t>
  </si>
  <si>
    <t>1665595823</t>
  </si>
  <si>
    <t>Poznámka k položce:_x000D_
Spotřeba 0,3-0,4kg/m2</t>
  </si>
  <si>
    <t>181,78*0,0005 'Přepočtené koeficientem množství</t>
  </si>
  <si>
    <t>77</t>
  </si>
  <si>
    <t>711141559</t>
  </si>
  <si>
    <t>Provedení izolace proti zemní vlhkosti pásy přitavením vodorovné NAIP</t>
  </si>
  <si>
    <t>454093030</t>
  </si>
  <si>
    <t>78</t>
  </si>
  <si>
    <t>62853004</t>
  </si>
  <si>
    <t>pás asfaltový natavitelný modifikovaný SBS tl 4,0mm s vložkou ze skleněné tkaniny a spalitelnou PE fólií nebo jemnozrnný minerálním posypem na horním povrchu</t>
  </si>
  <si>
    <t>-157422901</t>
  </si>
  <si>
    <t>181,78*1,15 'Přepočtené koeficientem množství</t>
  </si>
  <si>
    <t>79</t>
  </si>
  <si>
    <t>711193121</t>
  </si>
  <si>
    <t>Izolace proti vlhkosti na vodorovné ploše těsnicí hmotou minerální na bázi cementu a disperze dvousložková</t>
  </si>
  <si>
    <t>-666152958</t>
  </si>
  <si>
    <t>"S4"</t>
  </si>
  <si>
    <t>2,33+2,47+2,41+2,39+2,41+2,39+2,41+2,49+2,64</t>
  </si>
  <si>
    <t>2,41+2,41+2,39+2,6+2,26+2,56++5,52</t>
  </si>
  <si>
    <t>2*(21,94+20,15)</t>
  </si>
  <si>
    <t>80</t>
  </si>
  <si>
    <t>711193131</t>
  </si>
  <si>
    <t>Izolace proti vlhkosti na svislé ploše těsnicí kaší minerální minerální na bázi cementu a disperze dvousložková</t>
  </si>
  <si>
    <t>-671521442</t>
  </si>
  <si>
    <t>"včetně bandáží rohů"</t>
  </si>
  <si>
    <t>"1.08" 0,3*(2*(0,627+0,628+1,6)+2*(0,61+0,61+0,075+0,825)+2*1,53-0,8-2*0,7)+1,8*3*0,9+1,5*1,255</t>
  </si>
  <si>
    <t>"1.25" 0,3*(2*1,52+2*1,58+2*0,88+2*1,43-3*0,6)+1,5*(0,5+2*0,4)</t>
  </si>
  <si>
    <t>"1.26" 0,3*(2*1,52+2*1,57+2*0,88+2*1,42-3*0,6)+1,5*(0,5+2*0,4)</t>
  </si>
  <si>
    <t>"1.27" 0,3*(3,45-0,99+1,69/2)</t>
  </si>
  <si>
    <t>"1.29" 0,3*(2*2,46+2*1-0,8)+1,5*1</t>
  </si>
  <si>
    <t>"2.04" 0,3*(2*(2*0,485+0,8)+2*(0,8+0,46+0,34)-0,6)+1,8*3*0,8+1,5*(0,6+0,5)</t>
  </si>
  <si>
    <t>"2.07" 0,3*(2*(0,8+2*0,475)+2*1,75-0,6)+1,8*3*0,8+1,5*1</t>
  </si>
  <si>
    <t>"2.10" 0,3*(2*0,99+2*1,6+2*0,8+2*0,98-3*0,6)+1,5*0,99</t>
  </si>
  <si>
    <t>"2.13" 0,3*(2*0,99+2*0,9+2*1,6-0,6)+1,8*3*0,9+1,5*0,99</t>
  </si>
  <si>
    <t>"2.15" 0,3*(2*0,99+2*1,6+2*0,8+2*0,98-3*0,6)+1,5*0,99</t>
  </si>
  <si>
    <t>"2.18" 0,3*(2*0,99+2*0,9+2*1,6-0,6)+1,8*3*0,9+1,5*0,99</t>
  </si>
  <si>
    <t>"2.20" 0,3*(2*0,99+2*1,6+2*0,8+2*0,98-3*0,6)+1,5*0,99</t>
  </si>
  <si>
    <t>"2.23" 0,3*(2*0,975+2*0,915+2*1,65+2*0,4-0,6)+1,8*3*0,9+1,5*0,915</t>
  </si>
  <si>
    <t>"2.25" 0,3*(2*0,975+2*0,915+2*1,65+2*0,4-0,6)+1,8*3*0,9+1,5*0,915</t>
  </si>
  <si>
    <t>"2.28" 0,3*(2*0,99+2*1,6+2*0,8+2*0,98-3*0,6)+1,5*0,99</t>
  </si>
  <si>
    <t>"2.30" 0,3*(2*0,99+2*1,6+2*0,8+2*0,98-3*0,6)+1,5*0,99</t>
  </si>
  <si>
    <t>"2.33" 0,3*(2*(0,495+0,495+0,075+0,825)+2*1,6-0,6)+1,8*3*0,9+1,5*0,99</t>
  </si>
  <si>
    <t>"2.35" 0,3*(2*1,64+2*1,55-0,6)+1,8*2*0,8+1,5*(0,9+0,5)</t>
  </si>
  <si>
    <t>"2.38" 0,3*(2*(0,455+0,455+0,8)+2*1,55-0,6)+1,8*2*0,8+1,5*(0,9+0,5)</t>
  </si>
  <si>
    <t>"2.41" 0,3*(2*2,46+2*0,99-0,8-0,6)+1,5*1</t>
  </si>
  <si>
    <t>"2.44" 0,3*(2*1,46+2*3,21-0,6)+1,8*2*0,9+1,5*(0,6+2*0,5)</t>
  </si>
  <si>
    <t>"2.45" 0,3*(3,45-0,99+1,69/2)</t>
  </si>
  <si>
    <t>2*100,872</t>
  </si>
  <si>
    <t>81</t>
  </si>
  <si>
    <t>998711202</t>
  </si>
  <si>
    <t>Přesun hmot procentní pro izolace proti vodě, vlhkosti a plynům v objektech v do 12 m</t>
  </si>
  <si>
    <t>%</t>
  </si>
  <si>
    <t>1590603801</t>
  </si>
  <si>
    <t>725</t>
  </si>
  <si>
    <t>Zdravotechnika - zařizovací předměty</t>
  </si>
  <si>
    <t>82</t>
  </si>
  <si>
    <t>7252916211</t>
  </si>
  <si>
    <t>Doplňky zařízení koupelen a záchodů držák toaletního papíru - typ dle výkresu standardů D.26</t>
  </si>
  <si>
    <t>soubor</t>
  </si>
  <si>
    <t>2113196580</t>
  </si>
  <si>
    <t>83</t>
  </si>
  <si>
    <t>7252916212</t>
  </si>
  <si>
    <t>Doplňky zařízení koupelen a záchodů držák na mýdlo - typ dle výkresu standardů D.26</t>
  </si>
  <si>
    <t>980433347</t>
  </si>
  <si>
    <t>84</t>
  </si>
  <si>
    <t>725291692</t>
  </si>
  <si>
    <t>Doplňky zařízení věšák/háček na ručníky  - typ dle výkresu standardů D.26</t>
  </si>
  <si>
    <t>528903299</t>
  </si>
  <si>
    <t>85</t>
  </si>
  <si>
    <t>7252916931</t>
  </si>
  <si>
    <t>Doplňky zařízení zrcadlová skříňka 590x500 mm, hl. 120 mm - typ dle výkresu standardů D.26</t>
  </si>
  <si>
    <t>-472499002</t>
  </si>
  <si>
    <t>86</t>
  </si>
  <si>
    <t>725291699</t>
  </si>
  <si>
    <t>Demontáž doplňků zařízení koupelen</t>
  </si>
  <si>
    <t>1263685687</t>
  </si>
  <si>
    <t>"TZ"</t>
  </si>
  <si>
    <t>"demontáž 45 věšáků na ručníky, 26 držáků toal. papíru, 8 držáků na mýdlo, 36 zrcadlových skříněk"</t>
  </si>
  <si>
    <t>87</t>
  </si>
  <si>
    <t>998725202</t>
  </si>
  <si>
    <t>Přesun hmot procentní pro zařizovací předměty v objektech v do 12 m</t>
  </si>
  <si>
    <t>355828396</t>
  </si>
  <si>
    <t>727</t>
  </si>
  <si>
    <t>Zdravotechnika - požární ochrana</t>
  </si>
  <si>
    <t>88</t>
  </si>
  <si>
    <t>72711111</t>
  </si>
  <si>
    <t>Požární ucpávka na potrubí D 100 mm EI 45</t>
  </si>
  <si>
    <t>400921337</t>
  </si>
  <si>
    <t>"vodovod, kanalizace, požární voda"</t>
  </si>
  <si>
    <t>193</t>
  </si>
  <si>
    <t>89</t>
  </si>
  <si>
    <t>72711112</t>
  </si>
  <si>
    <t>Požární ucpávka na potrubí D 125 mm EI 45</t>
  </si>
  <si>
    <t>-64030170</t>
  </si>
  <si>
    <t>"vzduchotechnika"</t>
  </si>
  <si>
    <t>90</t>
  </si>
  <si>
    <t>72711113</t>
  </si>
  <si>
    <t>Požární ucpávka na potrubí D 300 mm EI45</t>
  </si>
  <si>
    <t>-411322252</t>
  </si>
  <si>
    <t>763</t>
  </si>
  <si>
    <t>Konstrukce suché výstavby</t>
  </si>
  <si>
    <t>91</t>
  </si>
  <si>
    <t>76301</t>
  </si>
  <si>
    <t>Montáž a demontáž sdk prachotěsné příčky s integrovanými uzamykatelnými dveřmi (práce za provozu)</t>
  </si>
  <si>
    <t>928133105</t>
  </si>
  <si>
    <t>92</t>
  </si>
  <si>
    <t>763121413</t>
  </si>
  <si>
    <t>SDK stěna předsazená pro zakrytí vedení kanalizace a vodovodu</t>
  </si>
  <si>
    <t>-428342957</t>
  </si>
  <si>
    <t>"1.np" 13,52</t>
  </si>
  <si>
    <t>"2.-4.np" 3*1,05</t>
  </si>
  <si>
    <t>93</t>
  </si>
  <si>
    <t>763131411</t>
  </si>
  <si>
    <t>SDK podhled desky 1xA 12,5 bez TI dvouvrstvá spodní kce profil CD+UD</t>
  </si>
  <si>
    <t>-1033307445</t>
  </si>
  <si>
    <t>"D15-18"</t>
  </si>
  <si>
    <t>166,99</t>
  </si>
  <si>
    <t>94</t>
  </si>
  <si>
    <t>763131441</t>
  </si>
  <si>
    <t>SDK podhled desky 2xDF 12,5 bez TI dvouvrstvá spodní kce profil CD+UD</t>
  </si>
  <si>
    <t>-13568725</t>
  </si>
  <si>
    <t>"D15"</t>
  </si>
  <si>
    <t>"1.np SDK podhled s bočním záklopem"</t>
  </si>
  <si>
    <t>36,75</t>
  </si>
  <si>
    <t>95</t>
  </si>
  <si>
    <t>763131451</t>
  </si>
  <si>
    <t>SDK podhled deska 1xH2 12,5 bez TI dvouvrstvá spodní kce profil CD+UD</t>
  </si>
  <si>
    <t>-160295482</t>
  </si>
  <si>
    <t>92,05</t>
  </si>
  <si>
    <t>96</t>
  </si>
  <si>
    <t>763131821</t>
  </si>
  <si>
    <t>Demontáž SDK podhledu s dvouvrstvou nosnou kcí z ocelových profilů opláštění jednoduché</t>
  </si>
  <si>
    <t>-1930132380</t>
  </si>
  <si>
    <t>1*1,05+(2,6-2,15)*1,05</t>
  </si>
  <si>
    <t>3,15*2,5+(2,6-2,15)*3,15</t>
  </si>
  <si>
    <t>3,3*2,5+(2,6-2,15)*3,3</t>
  </si>
  <si>
    <t>97</t>
  </si>
  <si>
    <t>76313222</t>
  </si>
  <si>
    <t>SDK podhled - samostatný požární předěl s pož. odolností zdola R EI 30 a shora EI30, celkově DP1, dvojitá kce z CD profilů v jedné úrovni, bez TI, desky 2x12,5mm GKF</t>
  </si>
  <si>
    <t>-1613661941</t>
  </si>
  <si>
    <t>197,47</t>
  </si>
  <si>
    <t>98</t>
  </si>
  <si>
    <t>763135101</t>
  </si>
  <si>
    <t>Montáž SDK kazetového podhledu z kazet 600x600 mm na zavěšenou viditelnou nosnou konstrukci</t>
  </si>
  <si>
    <t>1375512680</t>
  </si>
  <si>
    <t>30,13</t>
  </si>
  <si>
    <t>99</t>
  </si>
  <si>
    <t>590305709</t>
  </si>
  <si>
    <t>podhled kazetový tl 15mm 600x600mm do vlhkého prostředí</t>
  </si>
  <si>
    <t>-1060586761</t>
  </si>
  <si>
    <t>30,13*1,05 'Přepočtené koeficientem množství</t>
  </si>
  <si>
    <t>100</t>
  </si>
  <si>
    <t>998763402</t>
  </si>
  <si>
    <t>Přesun hmot procentní pro sádrokartonové konstrukce v objektech v do 12 m</t>
  </si>
  <si>
    <t>1344582201</t>
  </si>
  <si>
    <t>766</t>
  </si>
  <si>
    <t>Konstrukce truhlářské</t>
  </si>
  <si>
    <t>101</t>
  </si>
  <si>
    <t>766660001</t>
  </si>
  <si>
    <t>Montáž dveřních křídel otvíravých jednokřídlových š do 0,8 m do ocelové zárubně</t>
  </si>
  <si>
    <t>102948973</t>
  </si>
  <si>
    <t>"D23"</t>
  </si>
  <si>
    <t>"D8" 3+3</t>
  </si>
  <si>
    <t>"D9" 3+3</t>
  </si>
  <si>
    <t>"D10" 3+4</t>
  </si>
  <si>
    <t>"D11" 43+13</t>
  </si>
  <si>
    <t>102</t>
  </si>
  <si>
    <t>61165332D8</t>
  </si>
  <si>
    <t xml:space="preserve">dveře vnitřní 800/1970 mm, hladké, povrch CPL, prosklené 2/3, 1křídlé 800x1970mm </t>
  </si>
  <si>
    <t>1256883622</t>
  </si>
  <si>
    <t>103</t>
  </si>
  <si>
    <t>61160320D9</t>
  </si>
  <si>
    <t>dveře dřevěné vnitřní 800x1970 mm, povrch CPL, hladké, plné</t>
  </si>
  <si>
    <t>131806747</t>
  </si>
  <si>
    <t>104</t>
  </si>
  <si>
    <t>61160320D10</t>
  </si>
  <si>
    <t>dveře dřevěné vnitřní 700x1970 mm, povrch CPL, hladké, plné, s větrací mřížkou</t>
  </si>
  <si>
    <t>-1055380612</t>
  </si>
  <si>
    <t>105</t>
  </si>
  <si>
    <t>61160320D11</t>
  </si>
  <si>
    <t>dveře dřevěné vnitřní 600x1970 mm, povrch CPL, hladké, plné, s větrací mřížkou</t>
  </si>
  <si>
    <t>-1212735494</t>
  </si>
  <si>
    <t>106</t>
  </si>
  <si>
    <t>766660021</t>
  </si>
  <si>
    <t>Montáž dveřních křídel otvíravých jednokřídlových š do 0,8 m požárních do ocelové zárubně</t>
  </si>
  <si>
    <t>1425427848</t>
  </si>
  <si>
    <t>"D3" 19+13</t>
  </si>
  <si>
    <t>"D4" 4</t>
  </si>
  <si>
    <t>"D5" 1</t>
  </si>
  <si>
    <t>"D6" 7+4</t>
  </si>
  <si>
    <t>"D7" 1+1</t>
  </si>
  <si>
    <t>107</t>
  </si>
  <si>
    <t>61165332D3</t>
  </si>
  <si>
    <t>dveře vnitřní protipožární hladké, povrch HPL, 1křídlé 800x1970mm EI 30DP3 dle D.23</t>
  </si>
  <si>
    <t>-183124776</t>
  </si>
  <si>
    <t>108</t>
  </si>
  <si>
    <t>61160320D4</t>
  </si>
  <si>
    <t>dveře dřevěné protipožární vnitřní 800x1970 mm, povrch lakované, 3/3 prosklené, EI 30 DP3 dle D23</t>
  </si>
  <si>
    <t>-1082907769</t>
  </si>
  <si>
    <t>109</t>
  </si>
  <si>
    <t>61160320D5</t>
  </si>
  <si>
    <t>dveře dřevěné protipožární vnitřní 800x1970 mm, povrch CPL, hladké, plné, s větrací mřížkou, s požární odolností EI 30 DP3</t>
  </si>
  <si>
    <t>870312718</t>
  </si>
  <si>
    <t>110</t>
  </si>
  <si>
    <t>61160320D6</t>
  </si>
  <si>
    <t>dveře dřevěné protipožární vnitřní 700x1970 mm, povrch CPL, hladké, plné, s větrací mřížkou, s požární odolností EI 30 DP3</t>
  </si>
  <si>
    <t>-690651568</t>
  </si>
  <si>
    <t>7+4</t>
  </si>
  <si>
    <t>111</t>
  </si>
  <si>
    <t>61160320D7</t>
  </si>
  <si>
    <t>dveře dřevěné protipožární vnitřní 600x1970 mm, povrch CPL, hladké, plné, s větrací mřížkou, s požární odolností EI 30 DP3</t>
  </si>
  <si>
    <t>33311273</t>
  </si>
  <si>
    <t>112</t>
  </si>
  <si>
    <t>766660031</t>
  </si>
  <si>
    <t>Montáž dveřních křídel otvíravých dvoukřídlových požárních do ocelové zárubně</t>
  </si>
  <si>
    <t>1907686848</t>
  </si>
  <si>
    <t>"D1" 2</t>
  </si>
  <si>
    <t>"D2" 4</t>
  </si>
  <si>
    <t>113</t>
  </si>
  <si>
    <t>61160310D1</t>
  </si>
  <si>
    <t>dveeře dřevěné protipožární vnitřní hladké, 2křídlé, povrch lakovaný, 3/3 prosklené, 1450x1970mm, s požární odolností EI 30 DP3, panikové kování</t>
  </si>
  <si>
    <t>-1829113280</t>
  </si>
  <si>
    <t>114</t>
  </si>
  <si>
    <t>61165196D2</t>
  </si>
  <si>
    <t>dveře vnitřní protipožární, hladké plné, povrch lakovaný, 3/3 prosklené, 2křídlé 1450x1970mm, s požární odolností EI 30 DP3, panikové kování</t>
  </si>
  <si>
    <t>-103156756</t>
  </si>
  <si>
    <t>115</t>
  </si>
  <si>
    <t>766660717</t>
  </si>
  <si>
    <t>Montáž dveřních křídel samozavírače na ocelovou zárubeň</t>
  </si>
  <si>
    <t>-916191399</t>
  </si>
  <si>
    <t>"D1" 2*2</t>
  </si>
  <si>
    <t>"D2" 4*2</t>
  </si>
  <si>
    <t>"D7" 2</t>
  </si>
  <si>
    <t>116</t>
  </si>
  <si>
    <t>549172</t>
  </si>
  <si>
    <t>samozavírač dveří dle D.23</t>
  </si>
  <si>
    <t>-210700530</t>
  </si>
  <si>
    <t>117</t>
  </si>
  <si>
    <t>766660729</t>
  </si>
  <si>
    <t>Montáž dveřního interiérového kování - štítku s klikou</t>
  </si>
  <si>
    <t>398343871</t>
  </si>
  <si>
    <t>2+4+32+4+1+11+2+6+6+7+56</t>
  </si>
  <si>
    <t>118</t>
  </si>
  <si>
    <t>kování celokovové - broušená nerez</t>
  </si>
  <si>
    <t>409029825</t>
  </si>
  <si>
    <t>119</t>
  </si>
  <si>
    <t>766660990</t>
  </si>
  <si>
    <t xml:space="preserve">D+M generální klíč </t>
  </si>
  <si>
    <t>-2144778235</t>
  </si>
  <si>
    <t>"D3,4,5,9"</t>
  </si>
  <si>
    <t>32+4+1+6</t>
  </si>
  <si>
    <t>120</t>
  </si>
  <si>
    <t>766691914</t>
  </si>
  <si>
    <t>Vyvěšení nebo zavěšení dřevěných křídel dveří pl do 2 m2</t>
  </si>
  <si>
    <t>1783596731</t>
  </si>
  <si>
    <t>"1.np" 20+3*2</t>
  </si>
  <si>
    <t>"2.np" 30+1*2</t>
  </si>
  <si>
    <t>"3. a 4. np" 2*32</t>
  </si>
  <si>
    <t>121</t>
  </si>
  <si>
    <t>7667000D12</t>
  </si>
  <si>
    <t>-595405879</t>
  </si>
  <si>
    <t>122</t>
  </si>
  <si>
    <t>766812840</t>
  </si>
  <si>
    <t>Demontáž kuchyňských linek dřevěných nebo kovových délky do 2,1 m</t>
  </si>
  <si>
    <t>-1818011959</t>
  </si>
  <si>
    <t>123</t>
  </si>
  <si>
    <t>766812910</t>
  </si>
  <si>
    <t>Demontáž garnýží</t>
  </si>
  <si>
    <t>-2076484056</t>
  </si>
  <si>
    <t>124</t>
  </si>
  <si>
    <t>766825811</t>
  </si>
  <si>
    <t>Demontáž truhlářských vestavěných skříní jednokřídlových</t>
  </si>
  <si>
    <t>1836759133</t>
  </si>
  <si>
    <t>3*7*3+3*5*2</t>
  </si>
  <si>
    <t>125</t>
  </si>
  <si>
    <t>76690</t>
  </si>
  <si>
    <t>D+M kuchyňská linka - dle výpisu truhlářských výrobků D.25</t>
  </si>
  <si>
    <t>1993681958</t>
  </si>
  <si>
    <t>126</t>
  </si>
  <si>
    <t>76691</t>
  </si>
  <si>
    <t>D+M šatní skříň 600/566/2200 mm - typ dle výkresu standardů D.26</t>
  </si>
  <si>
    <t>347131461</t>
  </si>
  <si>
    <t>127</t>
  </si>
  <si>
    <t>998766202</t>
  </si>
  <si>
    <t>Přesun hmot procentní pro konstrukce truhlářské v objektech v do 12 m</t>
  </si>
  <si>
    <t>741658807</t>
  </si>
  <si>
    <t>767</t>
  </si>
  <si>
    <t>Konstrukce zámečnické</t>
  </si>
  <si>
    <t>128</t>
  </si>
  <si>
    <t>767641114</t>
  </si>
  <si>
    <t>Montáž automatických dveří lineárních v do 2,2 m š do 3,5 m</t>
  </si>
  <si>
    <t>229128763</t>
  </si>
  <si>
    <t>"D01"</t>
  </si>
  <si>
    <t>"vstupní dveře 2500/2100 mm - zpětná montáž stávajících dveří"</t>
  </si>
  <si>
    <t>129</t>
  </si>
  <si>
    <t>767641813</t>
  </si>
  <si>
    <t>Demontáž automatických dveří lineárních nebo teleskopických v do 2,2 m š do 2,5 m</t>
  </si>
  <si>
    <t>-733755597</t>
  </si>
  <si>
    <t>"vstupní dveře 2500/2100 mm - pro zpětnou montáž"</t>
  </si>
  <si>
    <t>130</t>
  </si>
  <si>
    <t>998767202</t>
  </si>
  <si>
    <t>Přesun hmot procentní pro zámečnické konstrukce v objektech v do 12 m</t>
  </si>
  <si>
    <t>575674406</t>
  </si>
  <si>
    <t>771</t>
  </si>
  <si>
    <t>Podlahy z dlaždic</t>
  </si>
  <si>
    <t>131</t>
  </si>
  <si>
    <t>771111011</t>
  </si>
  <si>
    <t>Vysátí podkladu před pokládkou dlažby</t>
  </si>
  <si>
    <t>998226694</t>
  </si>
  <si>
    <t>132</t>
  </si>
  <si>
    <t>771121011</t>
  </si>
  <si>
    <t>Nátěr penetrační na podlahu</t>
  </si>
  <si>
    <t>10579605</t>
  </si>
  <si>
    <t>216,45+3,05+0,3*(2*3,7+2,7)</t>
  </si>
  <si>
    <t>133</t>
  </si>
  <si>
    <t>7711510121</t>
  </si>
  <si>
    <t>Samonivelační stěrka podlah pevnosti 20 MPa tl 5-15 mm</t>
  </si>
  <si>
    <t>-1287317526</t>
  </si>
  <si>
    <t>134</t>
  </si>
  <si>
    <t>771161021</t>
  </si>
  <si>
    <t>Montáž profilu ukončujícího pro plynulý přechod (dlažby s kobercem apod.)</t>
  </si>
  <si>
    <t>-1267577074</t>
  </si>
  <si>
    <t>6*1,45+99*0,8+11*0,7+58*0,6</t>
  </si>
  <si>
    <t>135</t>
  </si>
  <si>
    <t>59054102</t>
  </si>
  <si>
    <t xml:space="preserve">profil přechodový Al </t>
  </si>
  <si>
    <t>719705192</t>
  </si>
  <si>
    <t>130,4*1,1 'Přepočtené koeficientem množství</t>
  </si>
  <si>
    <t>136</t>
  </si>
  <si>
    <t>771274122</t>
  </si>
  <si>
    <t>Montáž obkladů stupnic z dlaždic protiskluzných keramických flexibilní lepidlo š do 250 mm</t>
  </si>
  <si>
    <t>-1246460341</t>
  </si>
  <si>
    <t>"vstup"</t>
  </si>
  <si>
    <t>2*3,7+2,7</t>
  </si>
  <si>
    <t>137</t>
  </si>
  <si>
    <t>59761337</t>
  </si>
  <si>
    <t>ext. schodovka keramická mrazuvzdorná, releéfní, R11, 300/300/9 mm, černá, matná, slinutý střep, otěruvzdornost 4 - specifikace dle výkresu standardů D.26</t>
  </si>
  <si>
    <t>713658530</t>
  </si>
  <si>
    <t>30*1,1 'Přepočtené koeficientem množství</t>
  </si>
  <si>
    <t>138</t>
  </si>
  <si>
    <t>771274232</t>
  </si>
  <si>
    <t>Montáž obkladů podstupnic z dlaždic hladkých keramických flexibilní lepidlo v do 200 mm</t>
  </si>
  <si>
    <t>-322537966</t>
  </si>
  <si>
    <t>2*3,7+2,7+2*0,5</t>
  </si>
  <si>
    <t>139</t>
  </si>
  <si>
    <t>59761406</t>
  </si>
  <si>
    <t>dlažba keramická, R10, 450/450/8 mm, rektifikovaná, černá, matná, vzhled kamene, otěruvzdornost 4 - specifikace dle výkresu standardů D.26</t>
  </si>
  <si>
    <t>1928064092</t>
  </si>
  <si>
    <t>"podstupnice a bokz schodiště"</t>
  </si>
  <si>
    <t>11,1*0,2</t>
  </si>
  <si>
    <t>2,22*1,1 'Přepočtené koeficientem množství</t>
  </si>
  <si>
    <t>140</t>
  </si>
  <si>
    <t>771474112</t>
  </si>
  <si>
    <t>Montáž soklů z dlaždic keramických rovných flexibilní lepidlo v do 90 mm</t>
  </si>
  <si>
    <t>1107604505</t>
  </si>
  <si>
    <t>"1.01" 2*3,45+2*1,05-2*2,5+2*0,1</t>
  </si>
  <si>
    <t>"1.02" 2*3,45+2*5,23-2,5-1,45-3*0,8</t>
  </si>
  <si>
    <t>"1.07" 2*(2,8+1,55+4,075+3,385)+2*2,1+3*1,45-5*0,8-0,8</t>
  </si>
  <si>
    <t>"1.10" 2*(2,75+1,55+9,95)+2*2,1-1,45-6*0,8</t>
  </si>
  <si>
    <t>"1.23" 2*3,45+2*6,01-1,45</t>
  </si>
  <si>
    <t>"1.27" 3,45+2*1,69</t>
  </si>
  <si>
    <t>141</t>
  </si>
  <si>
    <t>59761416</t>
  </si>
  <si>
    <t>sokl-dlažba keramická slinutá hladká do interiéru i exteriéru 300x80mm</t>
  </si>
  <si>
    <t>-1166132844</t>
  </si>
  <si>
    <t>93,33*3,67 'Přepočtené koeficientem množství</t>
  </si>
  <si>
    <t>142</t>
  </si>
  <si>
    <t>771574263</t>
  </si>
  <si>
    <t>Montáž podlah keramických pro mechanické zatížení protiskluzných lepených flexibilním lepidlem do 12 ks/m2</t>
  </si>
  <si>
    <t>-570701240</t>
  </si>
  <si>
    <t>3,62+18,19+24,8+4,74+20,4+3,36+3,44+5,02+2,44</t>
  </si>
  <si>
    <t>2,33+2,47+2,41+2,39+2,41+2,39+2,41</t>
  </si>
  <si>
    <t>2,49+2,64+2,41+2,41+2,39+2,6+2,26+2,56+1,39+5,52</t>
  </si>
  <si>
    <t>2*(16,81+26,67)</t>
  </si>
  <si>
    <t>143</t>
  </si>
  <si>
    <t>612963967</t>
  </si>
  <si>
    <t>216,45*1,1 'Přepočtené koeficientem množství</t>
  </si>
  <si>
    <t>144</t>
  </si>
  <si>
    <t>258576148</t>
  </si>
  <si>
    <t>3,05</t>
  </si>
  <si>
    <t>145</t>
  </si>
  <si>
    <t>597614091</t>
  </si>
  <si>
    <t>ext. dlažba keramická mrazuvzdorná, R11, 300/300/9 mm, černá, matná, slinutý střep, otěruvzdornost 4 - specifikace dle výkresu standardů D.26</t>
  </si>
  <si>
    <t>1846105974</t>
  </si>
  <si>
    <t>3,05*1,1 'Přepočtené koeficientem množství</t>
  </si>
  <si>
    <t>146</t>
  </si>
  <si>
    <t>771577111</t>
  </si>
  <si>
    <t>Příplatek k montáži podlah keramických lepených flexibilním lepidlem za plochu do 5 m2</t>
  </si>
  <si>
    <t>518353116</t>
  </si>
  <si>
    <t>3,62+4,74+3,36+3,44+2,44</t>
  </si>
  <si>
    <t>147</t>
  </si>
  <si>
    <t>771591115</t>
  </si>
  <si>
    <t>Podlahy spárování silikonem</t>
  </si>
  <si>
    <t>-509870408</t>
  </si>
  <si>
    <t>"styk dlažba/sokl"</t>
  </si>
  <si>
    <t>93,33</t>
  </si>
  <si>
    <t>148</t>
  </si>
  <si>
    <t>771591117</t>
  </si>
  <si>
    <t>Podlahy spárování akrylem</t>
  </si>
  <si>
    <t>-573189483</t>
  </si>
  <si>
    <t>"ukončení soklu"</t>
  </si>
  <si>
    <t>149</t>
  </si>
  <si>
    <t>771592011</t>
  </si>
  <si>
    <t>Čištění vnitřních ploch podlah nebo schodišť po položení dlažby chemickými prostředky</t>
  </si>
  <si>
    <t>1615021150</t>
  </si>
  <si>
    <t>219,5+93,33*0,08</t>
  </si>
  <si>
    <t>150</t>
  </si>
  <si>
    <t>998771202</t>
  </si>
  <si>
    <t>Přesun hmot procentní pro podlahy z dlaždic v objektech v do 12 m</t>
  </si>
  <si>
    <t>1879492839</t>
  </si>
  <si>
    <t>776</t>
  </si>
  <si>
    <t>Podlahy povlakové</t>
  </si>
  <si>
    <t>151</t>
  </si>
  <si>
    <t>776111112</t>
  </si>
  <si>
    <t>Broušení betonového podkladu povlakových podlah</t>
  </si>
  <si>
    <t>116708576</t>
  </si>
  <si>
    <t>"odstranění lepidla broušením na podlahách, kde bylo PVC, na ostatních plochách broušení nového podkladu"</t>
  </si>
  <si>
    <t>1363,94</t>
  </si>
  <si>
    <t>152</t>
  </si>
  <si>
    <t>776111311</t>
  </si>
  <si>
    <t>Vysátí podkladu povlakových podlah</t>
  </si>
  <si>
    <t>-1670743263</t>
  </si>
  <si>
    <t>153</t>
  </si>
  <si>
    <t>776121111</t>
  </si>
  <si>
    <t>Vodou ředitelná penetrace savého podkladu povlakových podlah ředěná v poměru 1:3</t>
  </si>
  <si>
    <t>2057513323</t>
  </si>
  <si>
    <t>154</t>
  </si>
  <si>
    <t>776141112</t>
  </si>
  <si>
    <t>Vyrovnání podkladu povlakových podlah stěrkou pevnosti 20 MPa tl 5 mm</t>
  </si>
  <si>
    <t>1251370583</t>
  </si>
  <si>
    <t>155</t>
  </si>
  <si>
    <t>776201811</t>
  </si>
  <si>
    <t>Demontáž lepených povlakových podlah bez podložky ručně</t>
  </si>
  <si>
    <t>-1843170487</t>
  </si>
  <si>
    <t>18,98+5,63+11,01+7,62+73,74+24,87+24,87+20,73+20,73+5,83+5,02</t>
  </si>
  <si>
    <t>2,59+18,97+2,86+16,4+5,14+18,97+18,97+5,14+18,97+18,97+5,14</t>
  </si>
  <si>
    <t>18,97+18,97+5,14+14,84+14,84+5,14+14,84+14,84+41,7+5,83</t>
  </si>
  <si>
    <t>156</t>
  </si>
  <si>
    <t>776251111</t>
  </si>
  <si>
    <t>Lepení pásů z přírodního linolea (marmolea) standardním lepidlem</t>
  </si>
  <si>
    <t>1957809410</t>
  </si>
  <si>
    <t>"PVC šedé"</t>
  </si>
  <si>
    <t>18,98+5,6+11,01+7,62+73,74+29,93+24,83+24,87+20,69+20,73+20,65+20,73</t>
  </si>
  <si>
    <t>7,59+3,46+12,94+5,74+2,39+8,59+4,08+5,83</t>
  </si>
  <si>
    <t>55,34+2,59+18,97+2,86+16,4+5,14+18,97+18,97+5,14+18,97+18,97+5,14+18,97+18,97</t>
  </si>
  <si>
    <t>5,14+14,84+14,84+5,14+14,84+14,84+2,58+14,96+2,58+14,96+4,62+4,08+5,83</t>
  </si>
  <si>
    <t>2,59+18,97+2,86+16,4+5,14+18,97+18,97+5,14+18,97+18,97+5,14+18,97+18,97</t>
  </si>
  <si>
    <t>5,14+14,84+14,84+5,14+14,84+14,84+2,58+14,95+2,58+14,96+5,83</t>
  </si>
  <si>
    <t>5,14+14,84+14,84+5,14+14,84+14,84+2,58+14,96+2,58+14,96+5,83</t>
  </si>
  <si>
    <t>"PVC červené"</t>
  </si>
  <si>
    <t>55,34+4,62+4,08</t>
  </si>
  <si>
    <t>"PVC žluto-oranžové"</t>
  </si>
  <si>
    <t>157</t>
  </si>
  <si>
    <t>607561111</t>
  </si>
  <si>
    <t>linoleum pro komerč.prostory, v dekoru šedé s min. texturou, součinitel smyk. tření do 0,3, dle ČSN EN ISO 105 81 tř. zátěže min.34, reakce na oheň Cfl,  tl 2,5mm</t>
  </si>
  <si>
    <t>1423554610</t>
  </si>
  <si>
    <t>"1.np, 2.np chodba, 1.-4.np pokoje"</t>
  </si>
  <si>
    <t>1363,94-2*64,04</t>
  </si>
  <si>
    <t>1235,86*1,1 'Přepočtené koeficientem množství</t>
  </si>
  <si>
    <t>158</t>
  </si>
  <si>
    <t>607561112</t>
  </si>
  <si>
    <t>linoleum pro komerč.prostory, v dekoru červené s min. texturou, součinitel smyk. tření do 0,3, dle ČSN EN ISO 105 81 tř. zátěže min.34, reakce na oheň Cfl,  tl 2,5mm</t>
  </si>
  <si>
    <t>1932154443</t>
  </si>
  <si>
    <t>"3.np chodba"</t>
  </si>
  <si>
    <t>64,04</t>
  </si>
  <si>
    <t>64,04*1,1 'Přepočtené koeficientem množství</t>
  </si>
  <si>
    <t>159</t>
  </si>
  <si>
    <t>607561113</t>
  </si>
  <si>
    <t>linoleum pro komerč.prostory, v dekoru žluto-oranžové s min. texturou, součinitel smyk. tření do 0,3, dle ČSN EN ISO 105 81 tř. zátěže min.34, reakce na oheň Cfl,  tl 2,5mm</t>
  </si>
  <si>
    <t>883578239</t>
  </si>
  <si>
    <t>"4.np chodba"</t>
  </si>
  <si>
    <t>160</t>
  </si>
  <si>
    <t>776410811</t>
  </si>
  <si>
    <t>Odstranění soklíků a lišt pryžových nebo plastových</t>
  </si>
  <si>
    <t>1543687781</t>
  </si>
  <si>
    <t>2*3,45+2*5,5-2*0,8</t>
  </si>
  <si>
    <t>2*3,45+2*3,2-0,8</t>
  </si>
  <si>
    <t>2*(3,3+0,45+3,15+0,45+3,3)+6*7,21-4*4-0,8</t>
  </si>
  <si>
    <t>2*3,45+2*7,21-0,8</t>
  </si>
  <si>
    <t>2*3,45+2*1,7-0,7</t>
  </si>
  <si>
    <t>2*2,39+2*2,1-0,8</t>
  </si>
  <si>
    <t>2*1,57+2*1,65-0,8-0,6-0,8</t>
  </si>
  <si>
    <t>2*3,45+-2*5,5-0,8</t>
  </si>
  <si>
    <t>2*1,59+2*1,8-0,8-0,6-0,8</t>
  </si>
  <si>
    <t>2*3,45+2*4,71-0,8</t>
  </si>
  <si>
    <t>3*(2*1,5+2*1,54+4*1,65-2*1-2*0,8-2*0,6-0,8)</t>
  </si>
  <si>
    <t>6*(2*3,45+2*5,5-0,8)</t>
  </si>
  <si>
    <t>2*(2*1,5+2*1,54+4*1,6-2*1-2*0,8-2*0,6-0,8)</t>
  </si>
  <si>
    <t>4*(2*3,45+2*4,3-0,8)</t>
  </si>
  <si>
    <t>2*3,45+2*3,45+4*(1,35+1,56+3,1)-0,88-2*1,56</t>
  </si>
  <si>
    <t>2*3,45+2*1,69-0,7</t>
  </si>
  <si>
    <t>"3., 4. np"</t>
  </si>
  <si>
    <t>2*259,26</t>
  </si>
  <si>
    <t>161</t>
  </si>
  <si>
    <t>776411119</t>
  </si>
  <si>
    <t>Montáž obvodových fabionů</t>
  </si>
  <si>
    <t>337514092</t>
  </si>
  <si>
    <t>"1.24" 2*0,93+2*4,26-0,8+2*0,15-0,7-0,6</t>
  </si>
  <si>
    <t>"2.02" 2*(2,79+7,22+7,2+7,14+1,46)+2*2,1-1,45-10*0,8-0,8+2*0,15</t>
  </si>
  <si>
    <t>"2.43" 2*0,93+2*4,26-0,8-0,7-0,6</t>
  </si>
  <si>
    <t>"3.02" 2*(2,79+7,22+7,2+7,14+1,46)+2*2,1-1,45-10*0,8-0,8+2*0,15</t>
  </si>
  <si>
    <t>"3.43" 2*0,93+2*4,26-0,8-0,7-0,6</t>
  </si>
  <si>
    <t>"4.02" 2*(2,79+7,22+7,2+7,14+1,46)+2*2,1-1,45-10*0,8-0,8+2*0,15</t>
  </si>
  <si>
    <t>"4.43" 2*0,93+2*4,26-0,8-0,7-0,6</t>
  </si>
  <si>
    <t>162</t>
  </si>
  <si>
    <t>284991</t>
  </si>
  <si>
    <t>fabion 38 R s čepcovým těsněním ve spojení se stěnou s omítkou, výška fabionu 100 mm</t>
  </si>
  <si>
    <t>-1034552967</t>
  </si>
  <si>
    <t>197,48*1,1 'Přepočtené koeficientem množství</t>
  </si>
  <si>
    <t>163</t>
  </si>
  <si>
    <t>776421111</t>
  </si>
  <si>
    <t>Montáž obvodových lišt lepením</t>
  </si>
  <si>
    <t>1140886150</t>
  </si>
  <si>
    <t>"D09-D15"</t>
  </si>
  <si>
    <t>"1.03" 2*3,45+2*5,5-2*0,8</t>
  </si>
  <si>
    <t>"1.04" 2*3,45+2*1,65-0,8</t>
  </si>
  <si>
    <t>"1.05" 2*3,45+2*3,2-0,8</t>
  </si>
  <si>
    <t>"1.06" 2*3,45+2*2,2-0,8</t>
  </si>
  <si>
    <t>"1.09" 2*(3,3+0,45+3,15+0,45+3,3)+6*7,21-4*4-0,8</t>
  </si>
  <si>
    <t>"1.11" 2*3,45+2*7,21-0,8</t>
  </si>
  <si>
    <t>"1.12" 2*3,45+2*7,21-0,8</t>
  </si>
  <si>
    <t>"1.13" 2*3,45+2*6,01-0,8</t>
  </si>
  <si>
    <t>"1.14" 2*3,45+2*6,01-0,8</t>
  </si>
  <si>
    <t>"1.15" 2*3,45+2*6,01-0,8-1,56+2*0,15</t>
  </si>
  <si>
    <t>"1.16" 2*3,45+2*6,01-0,8-1,56</t>
  </si>
  <si>
    <t>"1.17" 2*3,45+2*2,2-0,8</t>
  </si>
  <si>
    <t>"1.18" 2*1+2*3,46-3*0,8</t>
  </si>
  <si>
    <t>"1.19" 2*3,45+2*3,75-0,8</t>
  </si>
  <si>
    <t>"1.20" 2*2,39+2*2,4-0,8</t>
  </si>
  <si>
    <t>"1.21" 2*2,39+2*1-2*0,8</t>
  </si>
  <si>
    <t>"1.22" 2*3,45+2*2,49-0,8</t>
  </si>
  <si>
    <t>"1.27" 2*3,45+2*1,69-0,7</t>
  </si>
  <si>
    <t>"2.03" 2*1,57+2*1,65-0,8-0,6-0,8</t>
  </si>
  <si>
    <t>"2.05" 2*3,45+-2*5,5-0,8</t>
  </si>
  <si>
    <t>"2.06" 2*1,59+2*1,8-0,8-0,6-0,8</t>
  </si>
  <si>
    <t>"2.08" 2*3,45+2*4,71-0,8</t>
  </si>
  <si>
    <t>"2.09,14,19" 3*(2*1,5+2*1,54+4*1,65-2*1-2*0,8-2*0,6-0,8)</t>
  </si>
  <si>
    <t>"2.11,12,16,17,21,22" 6*(2*3,45+2*5,5-0,8)</t>
  </si>
  <si>
    <t>"2.24,29" 2*(2*1,5+2*1,54+4*1,6-2*1-2*0,8-2*0,6-0,8)</t>
  </si>
  <si>
    <t>"2.26,27,31,32" 4*(2*3,45+2*4,3-0,8)</t>
  </si>
  <si>
    <t>"2.34,37" 2*(2*1,615+2*1,6-2*0,8-0,7)</t>
  </si>
  <si>
    <t>"2.36,39" 2*(2*3,45+2*4,335-0,8)</t>
  </si>
  <si>
    <t>"2.45" 2*3,45+2*1,69-0,7</t>
  </si>
  <si>
    <t>2*263,22</t>
  </si>
  <si>
    <t>164</t>
  </si>
  <si>
    <t>69751200</t>
  </si>
  <si>
    <t>lišta soklová</t>
  </si>
  <si>
    <t>276822136</t>
  </si>
  <si>
    <t>1062,06*1,02 'Přepočtené koeficientem množství</t>
  </si>
  <si>
    <t>165</t>
  </si>
  <si>
    <t>998776202</t>
  </si>
  <si>
    <t>Přesun hmot procentní pro podlahy povlakové v objektech v do 12 m</t>
  </si>
  <si>
    <t>-1825368865</t>
  </si>
  <si>
    <t>781</t>
  </si>
  <si>
    <t>Dokončovací práce - obklady</t>
  </si>
  <si>
    <t>166</t>
  </si>
  <si>
    <t>781111011</t>
  </si>
  <si>
    <t>Ometení (oprášení) stěny při přípravě podkladu</t>
  </si>
  <si>
    <t>1163607028</t>
  </si>
  <si>
    <t>167</t>
  </si>
  <si>
    <t>781121011</t>
  </si>
  <si>
    <t>Nátěr penetrační na stěnu</t>
  </si>
  <si>
    <t>372499432</t>
  </si>
  <si>
    <t>168</t>
  </si>
  <si>
    <t>781474154</t>
  </si>
  <si>
    <t>Montáž obkladů vnitřních keramických velkoformátových hladkých do 6 ks/m2 lepených flexibilním lepidlem</t>
  </si>
  <si>
    <t>-1861224086</t>
  </si>
  <si>
    <t>"1.08" 1,8*(2*(0,627+0,628+1,6)+2*(0,61+0,61+0,075+0,825)+2*1,53-0,8-2*0,7)+0,3*3*0,9</t>
  </si>
  <si>
    <t>"1.25" 1,8*(2*1,52+2*1,58+2*0,88+2*1,43-3*0,6)</t>
  </si>
  <si>
    <t>"1.26" 1,8*(2*1,52+2*1,57+2*0,88+2*1,42-3*0,6)</t>
  </si>
  <si>
    <t>"1.27" 1,8*(3,45-0,99+1,69/2)</t>
  </si>
  <si>
    <t>"1.29" 1,8*(2*2,46+2*1-0,8)</t>
  </si>
  <si>
    <t>"2.04" 1,8*(2*(2*0,485+0,8)+2*(0,8+0,46+0,34)-0,6)+0,3*3*0,8</t>
  </si>
  <si>
    <t>"2.07" 1,8*(2*(0,8+2*0,475)+2*1,75-0,6)+0,3*3*0,8</t>
  </si>
  <si>
    <t>"2.10" 1,8*(2*0,99+2*1,6+2*0,8+2*0,98-3*0,6)</t>
  </si>
  <si>
    <t>"2.13" 1,8*(2*0,99+2*0,9+2*1,6-0,6)+0,3*3*0,9</t>
  </si>
  <si>
    <t>"2.15" 1,8*(2*0,99+2*1,6+2*0,8+2*0,98-3*0,6)</t>
  </si>
  <si>
    <t>"2.18" 1,8*(2*0,99+2*0,9+2*1,6-0,6)+0,3*3*0,9</t>
  </si>
  <si>
    <t>"2.20" 1,8*(2*0,99+2*1,6+2*0,8+2*0,98-3*0,6)</t>
  </si>
  <si>
    <t>"2.23" 1,8*(2*0,975+2*0,915+2*1,65+2*0,4-0,6)+0,3*3*0,9</t>
  </si>
  <si>
    <t>"2.25" 1,8*(2*0,975+2*0,915+2*1,65+2*0,4-0,6)+0,3*3*0,9</t>
  </si>
  <si>
    <t>"2.28" 1,8*(2*0,99+2*1,6+2*0,8+2*0,98-3*0,6)</t>
  </si>
  <si>
    <t>"2.30" 1,8*(2*0,99+2*1,6+2*0,8+2*0,98-3*0,6)</t>
  </si>
  <si>
    <t>"2.33" 1,8*(2*(0,495+0,495+0,075+0,825)+2*1,6-0,6)+0,3*3*0,9</t>
  </si>
  <si>
    <t>"2.35" 1,8*(2*1,64+2*1,55-0,6)+0,3*2*0,8</t>
  </si>
  <si>
    <t>"2.38" 1,8*(2*(0,455+0,455+0,8)+2*1,55-0,6)+0,3*2*0,8</t>
  </si>
  <si>
    <t>"2.41" 1,8*(2*2,46+2*0,99-0,8-0,6)</t>
  </si>
  <si>
    <t>"2.44" 1,8*(2*1,46+2*3,21-0,6)+0,3*2*0,9</t>
  </si>
  <si>
    <t>"2.45" 1,8*(3,45-0,99+1,69/2)</t>
  </si>
  <si>
    <t>2*204,843</t>
  </si>
  <si>
    <t>169</t>
  </si>
  <si>
    <t>59761039</t>
  </si>
  <si>
    <t>obklad keramický 450/450/8 mm, rektifikovaný, barva černá, matná, vzhled kamene</t>
  </si>
  <si>
    <t>-1099551654</t>
  </si>
  <si>
    <t>684,642*1,1 'Přepočtené koeficientem množství</t>
  </si>
  <si>
    <t>170</t>
  </si>
  <si>
    <t>781494111</t>
  </si>
  <si>
    <t>Plastové profily rohové lepené flexibilním lepidlem</t>
  </si>
  <si>
    <t>-1605590311</t>
  </si>
  <si>
    <t>"svislé rohy"</t>
  </si>
  <si>
    <t>1,8*3</t>
  </si>
  <si>
    <t>3*1,8*1,2</t>
  </si>
  <si>
    <t>"vodorovné rohy"</t>
  </si>
  <si>
    <t>2*0,88+2*0,61</t>
  </si>
  <si>
    <t>3*(2*0,485+3*0,8+2*0,785+2*2*0,375+0,9)</t>
  </si>
  <si>
    <t>171</t>
  </si>
  <si>
    <t>781494211</t>
  </si>
  <si>
    <t>Plastové profily vanové lepené flexibilním lepidlem</t>
  </si>
  <si>
    <t>-2135402929</t>
  </si>
  <si>
    <t>3*0,9</t>
  </si>
  <si>
    <t>4*2*0,8+5*3*0,9+1*2*0,9</t>
  </si>
  <si>
    <t>2*21,7</t>
  </si>
  <si>
    <t>172</t>
  </si>
  <si>
    <t>781495115</t>
  </si>
  <si>
    <t>Spárování vnitřních obkladů silikonem</t>
  </si>
  <si>
    <t>467489507</t>
  </si>
  <si>
    <t>"D09-15 styk s dlažbou"</t>
  </si>
  <si>
    <t>368,79</t>
  </si>
  <si>
    <t>173</t>
  </si>
  <si>
    <t>781495117</t>
  </si>
  <si>
    <t>Spárování vnitřních obkladů akrylem</t>
  </si>
  <si>
    <t>-31639131</t>
  </si>
  <si>
    <t>"D09-15 ukončení obkladů bez lišt"</t>
  </si>
  <si>
    <t>"1.08" (2*(0,627+0,628+1,6)+2*(0,61+0,61+0,075+0,825)+2*1,53-0,8-2*0,7)</t>
  </si>
  <si>
    <t>"1.25" (2*1,52+2*1,58+2*0,88+2*1,43-3*0,6)</t>
  </si>
  <si>
    <t>"1.26" (2*1,52+2*1,57+2*0,88+2*1,42-3*0,6)</t>
  </si>
  <si>
    <t>"1.27" (3,45-0,99+1,69/2)</t>
  </si>
  <si>
    <t>"1.29" (2*2,46+2*1-0,8)</t>
  </si>
  <si>
    <t>"2.04" (2*(2*0,485+0,8)+2*(0,8+0,46+0,34)-0,6)</t>
  </si>
  <si>
    <t>"2.07" (2*(0,8+2*0,475)+2*1,75-0,6)</t>
  </si>
  <si>
    <t>"2.10" (2*0,99+2*1,6+2*0,8+2*0,98-3*0,6)</t>
  </si>
  <si>
    <t>"2.13" (2*0,99+2*0,9+2*1,6-0,6)</t>
  </si>
  <si>
    <t>"2.15" (2*0,99+2*1,6+2*0,8+2*0,98-3*0,6)</t>
  </si>
  <si>
    <t>"2.18" (2*0,99+2*0,9+2*1,6-0,6)</t>
  </si>
  <si>
    <t>"2.20" (2*0,99+2*1,6+2*0,8+2*0,98-3*0,6)</t>
  </si>
  <si>
    <t>"2.23" (2*0,975+2*0,915+2*1,65+2*0,4-0,6)</t>
  </si>
  <si>
    <t>"2.25" (2*0,975+2*0,915+2*1,65+2*0,4-0,6)</t>
  </si>
  <si>
    <t>"2.28" (2*0,99+2*1,6+2*0,8+2*0,98-3*0,6)</t>
  </si>
  <si>
    <t>"2.30" (2*0,99+2*1,6+2*0,8+2*0,98-3*0,6)</t>
  </si>
  <si>
    <t>"2.33" (2*(0,495+0,495+0,075+0,825)+2*1,6-0,6)</t>
  </si>
  <si>
    <t>"2.35" (2*1,64+2*1,55-0,6)</t>
  </si>
  <si>
    <t>"2.38" (2*(0,455+0,455+0,8)+2*1,55-0,6)</t>
  </si>
  <si>
    <t>"2.41" (2*2,46+2*0,99-0,8-0,6)</t>
  </si>
  <si>
    <t>"2.44" (2*1,46+2*3,21-0,6)</t>
  </si>
  <si>
    <t>"2.45" (3,45-0,99+1,69/2)</t>
  </si>
  <si>
    <t>2*110,185</t>
  </si>
  <si>
    <t>174</t>
  </si>
  <si>
    <t>781495141</t>
  </si>
  <si>
    <t>Průnik obkladem kruhový do DN 30</t>
  </si>
  <si>
    <t>-1321517265</t>
  </si>
  <si>
    <t>14+3*58</t>
  </si>
  <si>
    <t>175</t>
  </si>
  <si>
    <t>781495211</t>
  </si>
  <si>
    <t>Čištění vnitřních ploch stěn po provedení obkladu chemickými prostředky</t>
  </si>
  <si>
    <t>1200363292</t>
  </si>
  <si>
    <t>176</t>
  </si>
  <si>
    <t>998781202</t>
  </si>
  <si>
    <t>Přesun hmot procentní pro obklady keramické v objektech v do 12 m</t>
  </si>
  <si>
    <t>1394778018</t>
  </si>
  <si>
    <t>783</t>
  </si>
  <si>
    <t>Dokončovací práce - nátěry</t>
  </si>
  <si>
    <t>177</t>
  </si>
  <si>
    <t>78301</t>
  </si>
  <si>
    <t>Nátěr nové zárubně - Z+2x vrchní barva polomat RAL 9010 MAT</t>
  </si>
  <si>
    <t>-1657978033</t>
  </si>
  <si>
    <t>"D19"</t>
  </si>
  <si>
    <t>28+16</t>
  </si>
  <si>
    <t>42+9</t>
  </si>
  <si>
    <t>178</t>
  </si>
  <si>
    <t>78302</t>
  </si>
  <si>
    <t>Obroušení, očištění, odmaštění a nový nátěr stávající zárubně - Z+2x vrchní barva polomat RAL 9010 MAT</t>
  </si>
  <si>
    <t>-248885800</t>
  </si>
  <si>
    <t>6+3+3+3</t>
  </si>
  <si>
    <t>179</t>
  </si>
  <si>
    <t>78303</t>
  </si>
  <si>
    <t>Obroušení, očištění, odmaštění a nový nátěr stávající zárubně pro dveře dvoukřídlé - Z+2x vrchní barva polomat RAL 9010 MAT</t>
  </si>
  <si>
    <t>253293744</t>
  </si>
  <si>
    <t>3+1+1+1</t>
  </si>
  <si>
    <t>784</t>
  </si>
  <si>
    <t>Dokončovací práce - malby a tapety</t>
  </si>
  <si>
    <t>180</t>
  </si>
  <si>
    <t>784121001</t>
  </si>
  <si>
    <t>Oškrabání malby v mísnostech výšky do 3,80 m</t>
  </si>
  <si>
    <t>1333884489</t>
  </si>
  <si>
    <t>"pro opravy stávajících omítek"</t>
  </si>
  <si>
    <t>4394,076</t>
  </si>
  <si>
    <t>181</t>
  </si>
  <si>
    <t>784161411</t>
  </si>
  <si>
    <t>Celoplošné vyrovnání podkladu sádrovou stěrkou v místnostech výšky do 3,80 m</t>
  </si>
  <si>
    <t>1180121473</t>
  </si>
  <si>
    <t>"vyspravení stávající linkrusty před provedením nového nátěru"</t>
  </si>
  <si>
    <t>"předpoklad 25% plochy"</t>
  </si>
  <si>
    <t>500,154*0,25</t>
  </si>
  <si>
    <t>182</t>
  </si>
  <si>
    <t>784171101</t>
  </si>
  <si>
    <t>Zakrytí vnitřních podlah včetně pozdějšího odkrytí</t>
  </si>
  <si>
    <t>-275147774</t>
  </si>
  <si>
    <t>1642,89</t>
  </si>
  <si>
    <t>183</t>
  </si>
  <si>
    <t>58124844</t>
  </si>
  <si>
    <t xml:space="preserve">fólie pro malířské potřeby zakrývací </t>
  </si>
  <si>
    <t>269799298</t>
  </si>
  <si>
    <t>1642,89*1,05 'Přepočtené koeficientem množství</t>
  </si>
  <si>
    <t>184</t>
  </si>
  <si>
    <t>784171121</t>
  </si>
  <si>
    <t>Zakrytí vnitřních ploch konstrukcí nebo prvků v místnostech výšky do 3,80 m</t>
  </si>
  <si>
    <t>-1404503828</t>
  </si>
  <si>
    <t>4*15*2*1,5+4*2*1,5*1,5</t>
  </si>
  <si>
    <t>185</t>
  </si>
  <si>
    <t>-587192351</t>
  </si>
  <si>
    <t>198*1,05 'Přepočtené koeficientem množství</t>
  </si>
  <si>
    <t>186</t>
  </si>
  <si>
    <t>784181121</t>
  </si>
  <si>
    <t>Hloubková jednonásobná penetrace podkladu v místnostech výšky do 3,80 m</t>
  </si>
  <si>
    <t>1381234980</t>
  </si>
  <si>
    <t>"na opravené omítky"</t>
  </si>
  <si>
    <t>"1.01" 2,6*(2*3,45+2*1,05-2,5)-2,5*2,1+4</t>
  </si>
  <si>
    <t>"1.02" 2,6*(2*3,45+2*5,23-2,5)</t>
  </si>
  <si>
    <t>"1.03" 2,6*(2*3,45+2*5,5)</t>
  </si>
  <si>
    <t>"1.04" 2,6*(2*3,45+2*1,65)</t>
  </si>
  <si>
    <t>"1.05" 2,6*(2*3,45+2*3,2)</t>
  </si>
  <si>
    <t>"1.06" 2,6*(2*3,45+2*2,2)</t>
  </si>
  <si>
    <t>"1.07" 2,6*(2*(2,8+1,55+4,075+3,385)+2*2,1)</t>
  </si>
  <si>
    <t>"1.08" 2,6*((0,627+0,628+1,6)+(0,61+0,61+0,075+0,825)+2*0,9)</t>
  </si>
  <si>
    <t>"1.09" 2,6*(2*(3,3+0,45+3,15+0,45+3,3)+6*7,21)-4*4*2,15</t>
  </si>
  <si>
    <t>"1.10" 2,6*(2*(2,75+1,55+9,95)+2*2,1)</t>
  </si>
  <si>
    <t>"1.11" 2,6*(2*3,45+2*7,21)</t>
  </si>
  <si>
    <t>"1.12" 2,6*(2*3,45+2*7,21)</t>
  </si>
  <si>
    <t>"1.13" 2,6*(2*3,45+2*6,01)</t>
  </si>
  <si>
    <t>"1.14" 2,6*(2*3,45+2*6,01)</t>
  </si>
  <si>
    <t>"1.15" 2,6*(2*3,45+2*6,01)</t>
  </si>
  <si>
    <t>"1.16" 2,6*(2*3,45+2*6,01)</t>
  </si>
  <si>
    <t>"1.17" 2,6*(2*3,45+2*2,2)</t>
  </si>
  <si>
    <t>"1.18" 2,6*(2*1+2*3,46)</t>
  </si>
  <si>
    <t>"1.19" 2,6*(2*3,45+2*3,75)</t>
  </si>
  <si>
    <t>"1.20" 2,6*(2*2,39+2*2,4)</t>
  </si>
  <si>
    <t>"1.21" 2,6*(2*2,39+2*1)</t>
  </si>
  <si>
    <t>"1.22" 2,6*(2*3,45+2*2,49)</t>
  </si>
  <si>
    <t>"1.23" 2,6*(2*3,45+2*6,01)</t>
  </si>
  <si>
    <t>"1.24" 2,6*(2*0,93+2*4,26)</t>
  </si>
  <si>
    <t>"1.25" 2,6*(2*1,52+2*1,58+2*0,88+2*1,43)</t>
  </si>
  <si>
    <t>"1.26" 2,6*(2*1,52+2*1,57+2*0,88+2*1,42)</t>
  </si>
  <si>
    <t>"1.27" 2,6*(2*3,45+2*1,69)</t>
  </si>
  <si>
    <t>"1.28" 2,6*(2*2,39+2*2,1)</t>
  </si>
  <si>
    <t>"1.29" 2,6*(2*2,46+2*1)</t>
  </si>
  <si>
    <t>"2.01" 2,6*(2*3,45+2*6,01)</t>
  </si>
  <si>
    <t>"2.02" 2,6*(2*(2,79+7,22+7,2+7,14+1,46)+2*2,1)</t>
  </si>
  <si>
    <t>"2.03" 2,6*(2*1,57+2*1,65)</t>
  </si>
  <si>
    <t>"2.04" 2,6*((2*0,485+0,8)+0,98)</t>
  </si>
  <si>
    <t>"2.05" 2,6*(2*3,45+2*5,5)</t>
  </si>
  <si>
    <t>"2.06" 2,6*(2*1,59+2*1,8)</t>
  </si>
  <si>
    <t>"2.07" 2,6*(1,13+1,8)</t>
  </si>
  <si>
    <t>"2.08" 2,6*(2*3,45+2*4,71)</t>
  </si>
  <si>
    <t>"2.09" 2,6*(2*1,5+2*1,54+4*1,65)</t>
  </si>
  <si>
    <t>"2.10" 2,6*(0,99+1,6+0,8+0,98+0,4)</t>
  </si>
  <si>
    <t>"2.11" 2,6*(2*3,45+2*5,5)</t>
  </si>
  <si>
    <t>"2.12" 2,6*(2*3,45+2*5,5)</t>
  </si>
  <si>
    <t>"2.13" 2,6*(0,99+2*0,9+1,6)</t>
  </si>
  <si>
    <t>"2.14" 2,6*(2*1,5+2*1,54+4*1,65)</t>
  </si>
  <si>
    <t>"2.15" 2,6*(0,99+1,6+0,8+0,98+0,4)</t>
  </si>
  <si>
    <t>"2.16" 2,6*(2*3,45+2*5,5)</t>
  </si>
  <si>
    <t>"2.17" 2,6*(2*3,45+2*5,5)</t>
  </si>
  <si>
    <t>"2.18" 2,6*(0,99+2*0,9+1,6)</t>
  </si>
  <si>
    <t>"2.19" 2,6*(2*1,5+2*1,54+4*1,65)</t>
  </si>
  <si>
    <t>"2.20" 2,6*(0,99+1,6+0,8+0,98+0,4)</t>
  </si>
  <si>
    <t>"2.21" 2,6*(2*3,45+2*5,5)</t>
  </si>
  <si>
    <t>"2.22" 2,6*(2*3,45+2*5,5)</t>
  </si>
  <si>
    <t>"2.23" 2,6*(1,89+1,65+0,9+0,75+0,4)</t>
  </si>
  <si>
    <t>"2.24" 2,6*(2*1,5+2*1,54+4*1,65)</t>
  </si>
  <si>
    <t>"2.25" 2,6*(1,89+1,65+0,9+0,75+0,4)</t>
  </si>
  <si>
    <t>"2.26" 2,6*(2*3,45+2*4,3)</t>
  </si>
  <si>
    <t>"2.27" 2,6*(2*3,45+2*4,3)</t>
  </si>
  <si>
    <t>"2.28" 2,6*(0,99+2*1,6-0,475+2*0,98)</t>
  </si>
  <si>
    <t>"2.29" 2,6*(2*1,5+2*1,54+4*1,65)</t>
  </si>
  <si>
    <t>"2.30" 2,6*(0,99+2*1,6-0,475+2*0,98)</t>
  </si>
  <si>
    <t>"2.31" 2,6*(2*3,45+2*4,3)</t>
  </si>
  <si>
    <t>"2.32" 2,6*(2*3,45+2*4,3)</t>
  </si>
  <si>
    <t>"2.33" 2,6*(1,65+0,99+0,9+0,9)</t>
  </si>
  <si>
    <t>"2.34" 2,6*(1,615+1,6)</t>
  </si>
  <si>
    <t>"2.36" 2,6*(3,45+2*4,335)</t>
  </si>
  <si>
    <t>"2.37" 2,6*(1,615+1,6)</t>
  </si>
  <si>
    <t>"2.39" 2,6*(3,45+2*4,335)</t>
  </si>
  <si>
    <t>"2.40" 2,6*(2*2,2+2*2,1)</t>
  </si>
  <si>
    <t>"2.41" 2,6*(2*2,46+2*0,99)</t>
  </si>
  <si>
    <t>"2.42" 2,6*(2*0,88+2*1,58)</t>
  </si>
  <si>
    <t>"2.43" 2,6*(2*0,93+2*4,26)</t>
  </si>
  <si>
    <t>"2.44" 2,6*(2*1,46+2*3,21-2*0,9)</t>
  </si>
  <si>
    <t>"2.45" 2,6*(2*3,45+2*1,69)</t>
  </si>
  <si>
    <t>2*1274,026</t>
  </si>
  <si>
    <t>"na nové zdivo"</t>
  </si>
  <si>
    <t>"1.08" 2,6*(0,627+0,628+2*1,645+0,61+0,61+0,6+0,825)</t>
  </si>
  <si>
    <t>"2.35" 2,6*(2*1,71+2*1,55)</t>
  </si>
  <si>
    <t>"2.36" 2,6*3,45</t>
  </si>
  <si>
    <t>"2.38" 2,6*(2*0,455+0,8+0,8+2*0,375+1,19+1,55)</t>
  </si>
  <si>
    <t>"2.39" 2,6*3,45</t>
  </si>
  <si>
    <t>2*155,584</t>
  </si>
  <si>
    <t>"obklady"</t>
  </si>
  <si>
    <t>-684,642</t>
  </si>
  <si>
    <t>"stropy"</t>
  </si>
  <si>
    <t>187</t>
  </si>
  <si>
    <t>784221101</t>
  </si>
  <si>
    <t>Dvojnásobné bílé malby ze směsí za sucha dobře otěruvzdorných v místnostech do 3,80 m</t>
  </si>
  <si>
    <t>-331780215</t>
  </si>
  <si>
    <t>6448,287-500,154</t>
  </si>
  <si>
    <t>188</t>
  </si>
  <si>
    <t>784660141</t>
  </si>
  <si>
    <t>Jednonásobný obnovovací syntetický nátěr linkrusty v místnosti výšky do 3,80 m</t>
  </si>
  <si>
    <t>-1230934977</t>
  </si>
  <si>
    <t>"ozn. F - otěruvzdorný nátěr stěn"</t>
  </si>
  <si>
    <t>"1.01" 1,65*(2*3,45+2*1,05-2,5-2,5)</t>
  </si>
  <si>
    <t>"1.02" 1,65*(2*3,45+2*5,23-2,5-1,45-3*0,8)</t>
  </si>
  <si>
    <t>"1.07" 1,65*(2*(2,8+1,55+4,075+3,385)+2*2,1-3*1,45-6*0,8)</t>
  </si>
  <si>
    <t>"1.10" 1,65*(2*(2,75+1,55+9,95)+2*2,1-6*0,8)</t>
  </si>
  <si>
    <t>"1.24" 1,65*(2*0,93+2*4,26-0,8+2*0,15-0,7-0,6)</t>
  </si>
  <si>
    <t>"2.02,43" 1,65*(2*(2,79+7,22+7,2+7,14+1,46)+2*2,1+2*0,93+2*4,26-10*0,8-1,45-0,8+2*0,15-0,7-0,6)</t>
  </si>
  <si>
    <t>2*90,668</t>
  </si>
  <si>
    <t>1,65*(2*3,45+2*6,01)*1,2*3</t>
  </si>
  <si>
    <t>OST</t>
  </si>
  <si>
    <t>Ostatní</t>
  </si>
  <si>
    <t>189</t>
  </si>
  <si>
    <t>O1</t>
  </si>
  <si>
    <t>D+M hasící přístroj práškový 21A 183B vč. revize</t>
  </si>
  <si>
    <t>512</t>
  </si>
  <si>
    <t>-1202813092</t>
  </si>
  <si>
    <t>190</t>
  </si>
  <si>
    <t>O2</t>
  </si>
  <si>
    <t>Značení únikových cest</t>
  </si>
  <si>
    <t>-386649271</t>
  </si>
  <si>
    <t>2 - Ústřední vytápění</t>
  </si>
  <si>
    <t xml:space="preserve">    733 - Ústřední vytápění - rozvodné potrubí</t>
  </si>
  <si>
    <t xml:space="preserve">    734 - Ústřední vytápění - armatury</t>
  </si>
  <si>
    <t xml:space="preserve">    735 - Ústřední vytápění - otopná tělesa</t>
  </si>
  <si>
    <t>733</t>
  </si>
  <si>
    <t>Ústřední vytápění - rozvodné potrubí</t>
  </si>
  <si>
    <t>722131112R00</t>
  </si>
  <si>
    <t>Potrubí ocel. vně pozink. D 15x1,2</t>
  </si>
  <si>
    <t>722131113R00</t>
  </si>
  <si>
    <t>Potrubí ocel. vně pozink. D 18x1,2</t>
  </si>
  <si>
    <t>722131114R00</t>
  </si>
  <si>
    <t>Potrubí ocel. vně pozink. D 22x1,5</t>
  </si>
  <si>
    <t>722131115R00</t>
  </si>
  <si>
    <t>Potrubí ocel. vně pozink. D 28x1,5</t>
  </si>
  <si>
    <t>722131116R00</t>
  </si>
  <si>
    <t>Potrubí ocel. vně pozink. D 35x1,5</t>
  </si>
  <si>
    <t>722131117R00</t>
  </si>
  <si>
    <t>Potrubí ocel. vně pozink. D 42x1,5</t>
  </si>
  <si>
    <t>733120819R00</t>
  </si>
  <si>
    <t>Demontáž potrubí z hladkých trubek do D 60,3</t>
  </si>
  <si>
    <t>733190107R00</t>
  </si>
  <si>
    <t>Tlaková zkouška potrubí  DN 40</t>
  </si>
  <si>
    <t>Izolace</t>
  </si>
  <si>
    <t>Izolace potrubí vatou tl. 20 mm vč. Al fólie</t>
  </si>
  <si>
    <t>Komp15</t>
  </si>
  <si>
    <t>Kompenzátor DN15</t>
  </si>
  <si>
    <t>ks</t>
  </si>
  <si>
    <t>Komp25</t>
  </si>
  <si>
    <t>Kompenzátor DN25</t>
  </si>
  <si>
    <t>998733103R00</t>
  </si>
  <si>
    <t>Přesun hmot pro rozvody potrubí, výšky do 24 m</t>
  </si>
  <si>
    <t>734</t>
  </si>
  <si>
    <t>Ústřední vytápění - armatury</t>
  </si>
  <si>
    <t>734266412R00</t>
  </si>
  <si>
    <t>Šroubení uzav.dvoutrub.přímé, DN 15</t>
  </si>
  <si>
    <t>734266442R00</t>
  </si>
  <si>
    <t>Šroubení dvoutr.přímé termo. DN15</t>
  </si>
  <si>
    <t>55137306.AR</t>
  </si>
  <si>
    <t>Hlavice termostatická se zabezpečením proti krádeži</t>
  </si>
  <si>
    <t>Hlavice</t>
  </si>
  <si>
    <t>Demontáž a zpětná montáž stávající TH</t>
  </si>
  <si>
    <t>998734103R00</t>
  </si>
  <si>
    <t>Přesun hmot pro armatury, výšky do 24 m</t>
  </si>
  <si>
    <t>735</t>
  </si>
  <si>
    <t>Ústřední vytápění - otopná tělesa</t>
  </si>
  <si>
    <t>735171333R00</t>
  </si>
  <si>
    <t>Těleso trub.koupelnová 1820.450</t>
  </si>
  <si>
    <t>735157240R00</t>
  </si>
  <si>
    <t>Otopná těl.panel.VK11  500/ 400</t>
  </si>
  <si>
    <t>735157241R00</t>
  </si>
  <si>
    <t>Otopná těl.panel.VK11  500/ 500</t>
  </si>
  <si>
    <t>735157242R00</t>
  </si>
  <si>
    <t>Otopná těl.panel.VK11  500/ 600</t>
  </si>
  <si>
    <t>735157243R00</t>
  </si>
  <si>
    <t>Otopná těl.panel.VK11  500/ 700</t>
  </si>
  <si>
    <t>735157244R00</t>
  </si>
  <si>
    <t>Otopná těl.panel.VK11  500/ 800</t>
  </si>
  <si>
    <t>735157245R00</t>
  </si>
  <si>
    <t>Otopná těl.panel.VK11  500/ 900</t>
  </si>
  <si>
    <t>735157246R00</t>
  </si>
  <si>
    <t>Otopná těl.panel.VK11  500/1000</t>
  </si>
  <si>
    <t>735157247R00</t>
  </si>
  <si>
    <t>Otopná těl.panel.VK11  500/1100</t>
  </si>
  <si>
    <t>735157248R00</t>
  </si>
  <si>
    <t>Otopná těl.panel.VK11  500/1200</t>
  </si>
  <si>
    <t>735157249R00</t>
  </si>
  <si>
    <t>Otopná těl.panel.VK11  500/1400</t>
  </si>
  <si>
    <t>735157250R00</t>
  </si>
  <si>
    <t>Otopná těl.panel.VK11  500/1600</t>
  </si>
  <si>
    <t>735157643R00</t>
  </si>
  <si>
    <t>Otopná těl.panel.VK22  500/ 700</t>
  </si>
  <si>
    <t>735157644R00</t>
  </si>
  <si>
    <t>Otopná těl.panel.VK22  500/ 800</t>
  </si>
  <si>
    <t>735157645R00</t>
  </si>
  <si>
    <t>Otopná těl.panel.VK22  500/ 900</t>
  </si>
  <si>
    <t>735157646R00</t>
  </si>
  <si>
    <t>Otopná těl.panel.VK22  500/1000</t>
  </si>
  <si>
    <t>735157647R00</t>
  </si>
  <si>
    <t>Otopná těl.panel.VK22  500/1100</t>
  </si>
  <si>
    <t>735157648R00</t>
  </si>
  <si>
    <t>Otopná těl.panel.VK22  500/1200</t>
  </si>
  <si>
    <t>735157649R00</t>
  </si>
  <si>
    <t>Otopná těl.panel.VK22  500/1400</t>
  </si>
  <si>
    <t>735111810R00</t>
  </si>
  <si>
    <t>Demontáž těles otopných litinových článkových</t>
  </si>
  <si>
    <t>998735101R00</t>
  </si>
  <si>
    <t>Přesun hmot pro otopná tělesa, výšky do 6 m</t>
  </si>
  <si>
    <t>3 - Vzduchotechnika</t>
  </si>
  <si>
    <t>D1 - Vzduchotechnika</t>
  </si>
  <si>
    <t>D1</t>
  </si>
  <si>
    <t>VJ</t>
  </si>
  <si>
    <t>D+M Větrací podstropní jednotka o výkonu 700 m3/h, rozměry jednotky 1800x970x384 mm, hmotnost jednotky 121 kg (plný popis v poznámce)</t>
  </si>
  <si>
    <t>Poznámka k položce:_x000D_
Větrací podstropní jednotka o výkonu 700 m3/h, rozměry jednotky 1800x970x384 mm, hmotnost jednotky 121 kg, jednotka vybavena protiproudým rekuperátorem o minimální účinnosti 77% dle EN308, elektrickým ohřívačem o příkonu 1,8 kW, jednostupňovou filtrací třídy M5(ePM10 50%), EC ventilátory 2x 0,385 kW, na potrubí vedeného do venkovního prostředí osazeny zpětné klapky, na všech hrdlech budou osazeny pružné manžety, konstrukce jednotky bezrámová sendvičová z PIR izolace tl. 30 mm o součiniteli tepelné vodivosti 0,024 W/mk, venkovní plech lakovaný tl. 0,75 mm, vnitřní plech pozinkovaný 0,75 mm, jednotka řízena regulací dodávanou výrobcem s WEBserverem, jednotka ovládána pomocí webové aplikace, jenž bude svedena do PC obsluhy, regulace průtoku jednotky bude řešena na základě udržování konstantního tlaku na odvodu, přívod bude řízen spojitě pro udržení rovnotlakého větrání</t>
  </si>
  <si>
    <t>TH</t>
  </si>
  <si>
    <t>D+M Buňkový tlumič hluku 500x200 mm dl. 1,5 m, tlumič z pozinkovaného plechu s absorpční výplní z nehořlavého zvukoizolačního materiálu odděleného od proudícího média netkanou kašírovanou textílií, tlumič osazen náběhy na obou koncích</t>
  </si>
  <si>
    <t>PV</t>
  </si>
  <si>
    <t>Radiální potrubní ventilátor vybavený EC motorem s těsností pláště ,,C" o připojovacím rozměru ∅125 mm, oběžné kolo s dozadu zahnutými lopatkami, minimální výkon ventilátoru 225 m³/h, spínaný se světlem s 5-ti min doběhem, spínání a doběh viz dokument. EL</t>
  </si>
  <si>
    <t>001</t>
  </si>
  <si>
    <t>D+M Talířový ventil kovový d100 mm</t>
  </si>
  <si>
    <t>002</t>
  </si>
  <si>
    <t>D+M Talířový ventil kovový d125 mm</t>
  </si>
  <si>
    <t>003</t>
  </si>
  <si>
    <t>D+M Talířový ventil kovový d125 mm elektricky ovládaný 12 V DC</t>
  </si>
  <si>
    <t>004</t>
  </si>
  <si>
    <t>D+M Přívodní stěnový perforovaný difuzor d125 mm</t>
  </si>
  <si>
    <t>005</t>
  </si>
  <si>
    <t>D+M Jednořadá komforní vyústka 225x75 mm regulace R1</t>
  </si>
  <si>
    <t>006</t>
  </si>
  <si>
    <t>D+M Jednořadá komforní vyústka 325x75 mm regulace R1</t>
  </si>
  <si>
    <t>007</t>
  </si>
  <si>
    <t>D+M Jednořadá komforní vyústka 425x75 mm regulace R1</t>
  </si>
  <si>
    <t>008</t>
  </si>
  <si>
    <t>D+M Dvouřadá komforní vyústka 325x75 mm regulace R1</t>
  </si>
  <si>
    <t>009</t>
  </si>
  <si>
    <t>D+M Dvouřadá komforní vyústka 425x75 mm regulace R1</t>
  </si>
  <si>
    <t>010</t>
  </si>
  <si>
    <t>D+M Zpětná klapka d125 mm</t>
  </si>
  <si>
    <t>011</t>
  </si>
  <si>
    <t>D+M Zpětná klapka d250 mm</t>
  </si>
  <si>
    <t>012</t>
  </si>
  <si>
    <t>D+M Protidešťová fasádní žaluzie pozinkovaná 500x250 mm</t>
  </si>
  <si>
    <t>013</t>
  </si>
  <si>
    <t>D+M Výfuková hlavice d200 mm</t>
  </si>
  <si>
    <t>014</t>
  </si>
  <si>
    <t>D+M Ocelové pozinkované čtyřhranné potrubí spojované na příruby - přímé trouby</t>
  </si>
  <si>
    <t>015</t>
  </si>
  <si>
    <t>D+M Ocelové pozinkované čtyřhranné potrubí spojované na příruby - tvarovky</t>
  </si>
  <si>
    <t>016</t>
  </si>
  <si>
    <t>D+M Ocelové pozinkované kruhové spiro potrubí d100 mm vč. 30% tvarovek</t>
  </si>
  <si>
    <t>017</t>
  </si>
  <si>
    <t>D+M Ocelové pozinkované kruhové spiro potrubí d125 mm vč. 30% tvarovek</t>
  </si>
  <si>
    <t>018</t>
  </si>
  <si>
    <t>D+M Ocelové pozinkované kruhové spiro potrubí d160 mm vč. 30% tvarovek</t>
  </si>
  <si>
    <t>019</t>
  </si>
  <si>
    <t>D+M Ocelové pozinkované kruhové spiro potrubí d200 mm vč. 30% tvarovek</t>
  </si>
  <si>
    <t>020</t>
  </si>
  <si>
    <t>D+M Ocelové pozinkované kruhové spiro potrubí d250 mm vč. 30% tvarovek</t>
  </si>
  <si>
    <t>021</t>
  </si>
  <si>
    <t>D+M Al hadice d100 mm opatřená 25-ti mm protihlukové izolace</t>
  </si>
  <si>
    <t>022</t>
  </si>
  <si>
    <t>D+M Al hadice d125 mm opatřená 25-ti mm protihlukové izolace</t>
  </si>
  <si>
    <t>023</t>
  </si>
  <si>
    <t>D+M Ohebný tlumič hluku d125 mm dl. 1 m tvořený z vnitřní hadice z netkané textílie, tepelně hlukovou izolací tl. 25 mm  překrytou vnějším pláštěm z laminovaného hliníku, připojovací hrdla z pozinkovaného plechu</t>
  </si>
  <si>
    <t>024</t>
  </si>
  <si>
    <t>D+M Ohebný tlumič hluku d250 mm dl. 1 m tvořený z vnitřní hadice z netkané textílie, tepelně hlukovou izolací tl. 25 mm  překrytou vnějším pláštěm z laminovaného hliníku, připojovací hrdla z pozinkovaného plechu</t>
  </si>
  <si>
    <t>025</t>
  </si>
  <si>
    <t>D+M Izolace potrubí lepeným kaučukem tl. 25 mm vč. Al fólie, EIS 30 protipožární izolace</t>
  </si>
  <si>
    <t>026</t>
  </si>
  <si>
    <t>Demontáž stávajícího vzduchotechnického potrubí</t>
  </si>
  <si>
    <t>kg</t>
  </si>
  <si>
    <t>027</t>
  </si>
  <si>
    <t>Montážní, spojovací a těsnící materiál</t>
  </si>
  <si>
    <t>-1978880617</t>
  </si>
  <si>
    <t>028</t>
  </si>
  <si>
    <t>Doprava</t>
  </si>
  <si>
    <t>-127798791</t>
  </si>
  <si>
    <t>029</t>
  </si>
  <si>
    <t>Lešení, jeřáby a pomocné konstrukce</t>
  </si>
  <si>
    <t>177809369</t>
  </si>
  <si>
    <t>031</t>
  </si>
  <si>
    <t>Komplexní zkoušky</t>
  </si>
  <si>
    <t>1291761807</t>
  </si>
  <si>
    <t>4 - Zdravotní technika</t>
  </si>
  <si>
    <t xml:space="preserve">    721 - Zdravotechnika - vnitřní kanalizace</t>
  </si>
  <si>
    <t xml:space="preserve">    722 - Zdravotechnika - vnitřní vodovod</t>
  </si>
  <si>
    <t>721</t>
  </si>
  <si>
    <t>Zdravotechnika - vnitřní kanalizace</t>
  </si>
  <si>
    <t>721176102R00</t>
  </si>
  <si>
    <t>Potrubí HT připojovací D 40 x 1,8 mm</t>
  </si>
  <si>
    <t>721176103R00</t>
  </si>
  <si>
    <t>Potrubí HT připojovací D 50 x 1,8 mm</t>
  </si>
  <si>
    <t>721176115R00</t>
  </si>
  <si>
    <t>Potrubí HT odpadní svislé D 110 x 2,7 mm</t>
  </si>
  <si>
    <t>721176116R00</t>
  </si>
  <si>
    <t>Potrubí HT odpadní svislé D 125 x 3,1 mm</t>
  </si>
  <si>
    <t>721194104R00</t>
  </si>
  <si>
    <t>Vyvedení odpadních výpustek D 40 x 1,8</t>
  </si>
  <si>
    <t>721194105R00</t>
  </si>
  <si>
    <t>Vyvedení odpadních výpustek D 50 x 1,8</t>
  </si>
  <si>
    <t>721194109R00</t>
  </si>
  <si>
    <t>Vyvedení odpadních výpustek D 110 x 2,3</t>
  </si>
  <si>
    <t>721223423RT1</t>
  </si>
  <si>
    <t>Zápachová uzávěrka HL, 136.3</t>
  </si>
  <si>
    <t>721140915R00</t>
  </si>
  <si>
    <t>Oprava - propojení dosavadního potrubí DN 100</t>
  </si>
  <si>
    <t>721234101RT1</t>
  </si>
  <si>
    <t>Vtok střešní PP HL62H pro plochou střechu, živičný pás, záchytný koš D 75, 110, 125 mm</t>
  </si>
  <si>
    <t>721273150R00</t>
  </si>
  <si>
    <t>Hlavice ventilační HL810</t>
  </si>
  <si>
    <t>721171803R00</t>
  </si>
  <si>
    <t>Demontáž potrubí z PVC do D 75 mm</t>
  </si>
  <si>
    <t>721140802R00</t>
  </si>
  <si>
    <t>Demontáž potrubí litinového DN 100</t>
  </si>
  <si>
    <t>721140806R00</t>
  </si>
  <si>
    <t>Demontáž potrubí litinového DN 125</t>
  </si>
  <si>
    <t>721140935R00</t>
  </si>
  <si>
    <t>Oprava - přechod z plastových trub na litinu DN100</t>
  </si>
  <si>
    <t>721140936R00</t>
  </si>
  <si>
    <t>Oprava - přechod z plastových trub na litinu DN125</t>
  </si>
  <si>
    <t>721140916R00</t>
  </si>
  <si>
    <t>Oprava - propojení dosavadního potrubí DN 125</t>
  </si>
  <si>
    <t>721290123R00</t>
  </si>
  <si>
    <t>Zkouška těsnosti kanalizace kouřem DN 300</t>
  </si>
  <si>
    <t>998721102R00</t>
  </si>
  <si>
    <t>Přesun hmot pro vnitřní kanalizaci, výšky do 12 m</t>
  </si>
  <si>
    <t>722</t>
  </si>
  <si>
    <t>Zdravotechnika - vnitřní vodovod</t>
  </si>
  <si>
    <t>722130233R00</t>
  </si>
  <si>
    <t>Potrubí z trub.závit.pozink.svařovan. 11343,DN 25</t>
  </si>
  <si>
    <t>722130234R00</t>
  </si>
  <si>
    <t>Potrubí z trub.závit.pozink.svařovan. 11343,DN 32</t>
  </si>
  <si>
    <t>722130235R00</t>
  </si>
  <si>
    <t>Potrubí z trub.závit.pozink.svařovan. 11343,DN 40</t>
  </si>
  <si>
    <t>722176112R00</t>
  </si>
  <si>
    <t>Montáž rozvodů z plastů polyfúz. svařováním D 20mm</t>
  </si>
  <si>
    <t>722176113R00</t>
  </si>
  <si>
    <t>Montáž rozvodů z plastů polyfúz. svařováním D 25mm</t>
  </si>
  <si>
    <t>722176114R00</t>
  </si>
  <si>
    <t>Montáž rozvodů z plastů polyfúz. svařováním D 32mm</t>
  </si>
  <si>
    <t>722176115R00</t>
  </si>
  <si>
    <t>Montáž rozvodů z plastů polyfúz. svařováním D 40mm</t>
  </si>
  <si>
    <t>722176116R00</t>
  </si>
  <si>
    <t>Montáž rozvodů z plastů polyfúz. svařováním D 50mm</t>
  </si>
  <si>
    <t>722176117R00</t>
  </si>
  <si>
    <t>Montáž rozvodů z plastů polyfúz. svařováním D 63mm</t>
  </si>
  <si>
    <t>722190401R00</t>
  </si>
  <si>
    <t>Vyvedení a upevnění výpustek DN 15</t>
  </si>
  <si>
    <t>722190403R00</t>
  </si>
  <si>
    <t>Vyvedení a upevnění výpustek DN 25</t>
  </si>
  <si>
    <t>722181213RT7</t>
  </si>
  <si>
    <t>Izolace návleková tl. stěny 13 mm, vnitřní průměr 22 mm</t>
  </si>
  <si>
    <t>722181213RT9</t>
  </si>
  <si>
    <t>Izolace návleková tl. stěny 13 mm, vnitřní průměr 28 mm</t>
  </si>
  <si>
    <t>722181213RV9</t>
  </si>
  <si>
    <t>Izolace návleková tl. stěny 13 mm, vnitřní průměr 40 mm</t>
  </si>
  <si>
    <t>722181213RY3</t>
  </si>
  <si>
    <t>Izolace návleková tl. stěny 13 mm, vnitřní průměr 63 mm</t>
  </si>
  <si>
    <t>722237121R00</t>
  </si>
  <si>
    <t>Kohout kulový,2xvnitřní záv. DN 15</t>
  </si>
  <si>
    <t>722237122R00</t>
  </si>
  <si>
    <t>Kohout kulový,2xvnitřní záv. DN 20</t>
  </si>
  <si>
    <t>722237123R00</t>
  </si>
  <si>
    <t>Kohout kulový,2xvnitřní záv.  DN 25</t>
  </si>
  <si>
    <t>722237124R00</t>
  </si>
  <si>
    <t>Kohout kulový,2xvnitřní záv.  DN 32</t>
  </si>
  <si>
    <t>722237125R00</t>
  </si>
  <si>
    <t>Kohout kulový,2xvnitřní záv.  DN 40</t>
  </si>
  <si>
    <t>722237126R00</t>
  </si>
  <si>
    <t>Kohout kulový,2xvnitřní záv.  DN 50</t>
  </si>
  <si>
    <t>722254201RT3</t>
  </si>
  <si>
    <t>Hydrantový systém, box s plnými dveřmi, průměr 25/30, stálotvará hadice</t>
  </si>
  <si>
    <t>Předb.cena</t>
  </si>
  <si>
    <t>Žlaby pozinkované pro vedení trubek PPR 2,0 m,  + kotvení ke konstrukci</t>
  </si>
  <si>
    <t>Předb.cena.1</t>
  </si>
  <si>
    <t>Propojovaní potrubí při rekostrukci při za provozu</t>
  </si>
  <si>
    <t>722130801R00</t>
  </si>
  <si>
    <t>Demontáž potrubí ocelových závitových DN 25</t>
  </si>
  <si>
    <t>722130802R00</t>
  </si>
  <si>
    <t>Demontáž potrubí ocelových závitových DN 40</t>
  </si>
  <si>
    <t>722130803R00</t>
  </si>
  <si>
    <t>Demontáž potrubí ocelových závitových DN 50</t>
  </si>
  <si>
    <t>722131934R00</t>
  </si>
  <si>
    <t>Oprava-propojení dosavadního potrubí závit. DN 32</t>
  </si>
  <si>
    <t>722131936R00</t>
  </si>
  <si>
    <t>Oprava-propojení dosavadního potrubí závit. DN 50</t>
  </si>
  <si>
    <t>722131938R00</t>
  </si>
  <si>
    <t>Oprava-propojení dosavadního potrubí závit. DN 80</t>
  </si>
  <si>
    <t>722280108R00</t>
  </si>
  <si>
    <t>Tlaková zkouška vodovodního potrubí DN 50</t>
  </si>
  <si>
    <t>722290234R00</t>
  </si>
  <si>
    <t>Proplach a dezinfekce vodovod.potrubí DN 80</t>
  </si>
  <si>
    <t>998722102R00</t>
  </si>
  <si>
    <t>Přesun hmot pro vnitřní vodovod, výšky do 12 m</t>
  </si>
  <si>
    <t>725014101R00</t>
  </si>
  <si>
    <t>Klozet závěsný diturvitový + sedátko, bílý - typ dle výkresu standardů D.26</t>
  </si>
  <si>
    <t>725015101R00</t>
  </si>
  <si>
    <t>Závěsný prvek do porobetonu pro WC (u všech závěsných WC), nádržka pod omítkou, tlačítko zepředu - typ dle výkresu standardů D.26</t>
  </si>
  <si>
    <t>725013131R00</t>
  </si>
  <si>
    <t>Klozet kombi,nádrž s armat.odpad šikmý, bílý - typ dle výkresu standardů D.26</t>
  </si>
  <si>
    <t>725017101R00</t>
  </si>
  <si>
    <t>Umyvadlo diturvitové na šrouby , 55 cm, bílé - typ dle výkresu standardů D.26</t>
  </si>
  <si>
    <t>725019101R00</t>
  </si>
  <si>
    <t>Výlevka diturvitová s plastovou mřížkou - typ dle výkresu standardů D.26</t>
  </si>
  <si>
    <t>725249101R00</t>
  </si>
  <si>
    <t>Sprchová vanička keramická , čtvercová 900x900, zápachová uzávěrka, skleněné dveře odnímatelné - typ dle výkresu standardů D.26</t>
  </si>
  <si>
    <t>725249102R00</t>
  </si>
  <si>
    <t>Sprchová vanička keramická, čtvrtkruh 800x800 zápachová, uzávěrka, skleněná zástěna, skleněné dveře odnímatelné - typ dle výkresu standardů D.26</t>
  </si>
  <si>
    <t>725813112U00</t>
  </si>
  <si>
    <t>Ventil rohový G 1/2" připoj.</t>
  </si>
  <si>
    <t>725822249U00</t>
  </si>
  <si>
    <t>Baterie nástěnná páková</t>
  </si>
  <si>
    <t>725823114R00</t>
  </si>
  <si>
    <t>Baterie dřezová stojánková ruční, bez otvír.odpadu</t>
  </si>
  <si>
    <t>725823111R00</t>
  </si>
  <si>
    <t>Baterie umyvadlová stoján. ruční, bez otvír.odpadu</t>
  </si>
  <si>
    <t>725849200R00</t>
  </si>
  <si>
    <t>Baterie sprchová nástěnná s ruční sprchou</t>
  </si>
  <si>
    <t>Předb.cena.2</t>
  </si>
  <si>
    <t>Perlátor úsporný pro umyvadlové a dřezové baterie</t>
  </si>
  <si>
    <t>Předb.cena.3</t>
  </si>
  <si>
    <t>Perlátor úsporný pro sprchy</t>
  </si>
  <si>
    <t>725110814R00</t>
  </si>
  <si>
    <t>Demontáž klozetů kombinovaných</t>
  </si>
  <si>
    <t>725210821R00</t>
  </si>
  <si>
    <t>Demontáž umyvadel bez výtokových armatur</t>
  </si>
  <si>
    <t>725330820R00</t>
  </si>
  <si>
    <t>Demontáž van</t>
  </si>
  <si>
    <t>725310823R00</t>
  </si>
  <si>
    <t>Demontáž dřezů 1dílných v kuchyňské sestavě</t>
  </si>
  <si>
    <t>725240811R00</t>
  </si>
  <si>
    <t>Demontáž sprchových kabin bez výtokových armatur</t>
  </si>
  <si>
    <t>725980113R00</t>
  </si>
  <si>
    <t>Dvířka vanová 300 x 300 mm</t>
  </si>
  <si>
    <t>725980121R00</t>
  </si>
  <si>
    <t>Dvířka z plastu, 150 x 150 mm</t>
  </si>
  <si>
    <t>998725102R00</t>
  </si>
  <si>
    <t>Přesun hmot pro zařizovací předměty, výšky do 12 m</t>
  </si>
  <si>
    <t>5 - Elektroinstalace</t>
  </si>
  <si>
    <t>Soupis:</t>
  </si>
  <si>
    <t>01 - Silnoproudé elektroinstalace</t>
  </si>
  <si>
    <t xml:space="preserve">    0 - materiál</t>
  </si>
  <si>
    <t xml:space="preserve">    741 - Elektroinstalace - silnoproud</t>
  </si>
  <si>
    <t xml:space="preserve">    742 - Elektroinstalace - slaboproud</t>
  </si>
  <si>
    <t>materiál</t>
  </si>
  <si>
    <t>R001</t>
  </si>
  <si>
    <t>Hlavní rozvaděč RH. Rozvaděč oceloplechový, samostatně stojící, bílá barva, plné dveře, zámek, VxŠxh 2000x800x250mm, 6x33 modulů, IP 40/20, In 100A, Ik 10kA, EI30, přívod spodem, vývody vrchem, výstroj viz. dokumentace</t>
  </si>
  <si>
    <t>R014</t>
  </si>
  <si>
    <t>Krabice instalační, přístrojová nástěnná</t>
  </si>
  <si>
    <t>34111030</t>
  </si>
  <si>
    <t>kabel silový s Cu jádrem 1kV 3x1,5mm2</t>
  </si>
  <si>
    <t>R002</t>
  </si>
  <si>
    <t>Rozvaděč pokojů RP Rozvodnice plastová, nástěnná, bílá, plná dvířka, VxŠxH 200x200x90mm, 1x8 modulů, IP 40/20, In 25A, Ik 6kA, přívod/vývody vrchem, vystrojená viz. výkres</t>
  </si>
  <si>
    <t>34111036</t>
  </si>
  <si>
    <t>kabel silový s Cu jádrem 1kV 3x2,5mm2</t>
  </si>
  <si>
    <t>34111090</t>
  </si>
  <si>
    <t>kabel silový s Cu jádrem 1kV 5x1,5mm2</t>
  </si>
  <si>
    <t>34111094</t>
  </si>
  <si>
    <t>kabel silový s Cu jádrem 1kV 5x2,5mm2</t>
  </si>
  <si>
    <t>34111098</t>
  </si>
  <si>
    <t>kabel silový s Cu jádrem 1kV 5x4mm2</t>
  </si>
  <si>
    <t>R005</t>
  </si>
  <si>
    <t>Kabel silový s Cu jádrem CXKH O 3x1,5</t>
  </si>
  <si>
    <t>R006</t>
  </si>
  <si>
    <t>Požární tlačítko, nástěnné, červené</t>
  </si>
  <si>
    <t>Poznámka k položce:_x000D_
Poznámka k položce: Krytí: IP 55 Barva: RAL 3000 červená Velikost: 120 x 120 x 50 mm Kontakty: 1x NO 3 A / 240 V, 1x NC 3 A / 240 V</t>
  </si>
  <si>
    <t>34111637</t>
  </si>
  <si>
    <t>kabel silový s Cu jádrem 1kV 3x50+35mm2</t>
  </si>
  <si>
    <t>34555101</t>
  </si>
  <si>
    <t>zásuvka 1násobná 16A bílá, kompletní, včetně rámečku</t>
  </si>
  <si>
    <t>34555121</t>
  </si>
  <si>
    <t>zásuvka 2násobná 16A, bílá, kompletní, včetně rámečku</t>
  </si>
  <si>
    <t>R003</t>
  </si>
  <si>
    <t>zásuvka 1násobná bílá IP44</t>
  </si>
  <si>
    <t>R004</t>
  </si>
  <si>
    <t>Zásuvka 400V/16A, IP44, nástěnná</t>
  </si>
  <si>
    <t>34140825</t>
  </si>
  <si>
    <t>vodič silový s Cu jádrem 4mm2</t>
  </si>
  <si>
    <t>35441073</t>
  </si>
  <si>
    <t>drát D 10mm FeZn</t>
  </si>
  <si>
    <t>741</t>
  </si>
  <si>
    <t>Elektroinstalace - silnoproud</t>
  </si>
  <si>
    <t>741112021</t>
  </si>
  <si>
    <t>Montáž krabice nástěnná plastová čtyřhranná do 100x100 mm</t>
  </si>
  <si>
    <t>741122137</t>
  </si>
  <si>
    <t>Montáž kabel Cu plný kulatý žíla 3x50+35 až 95+50 mm2 zatažený v trubkách (CYKY)</t>
  </si>
  <si>
    <t>741122211</t>
  </si>
  <si>
    <t>Montáž kabel Cu plný kulatý žíla 3x1,5 až 6 mm2 uložený volně (CYKY)</t>
  </si>
  <si>
    <t>741122231</t>
  </si>
  <si>
    <t>Montáž kabel Cu plný kulatý žíla 5x1,5 až 2,5 mm2 uložený volně (CYKY)</t>
  </si>
  <si>
    <t>741122232</t>
  </si>
  <si>
    <t>Montáž kabel Cu plný kulatý žíla 5x4 až 6 mm2 uložený volně (CYKY)</t>
  </si>
  <si>
    <t>741130001</t>
  </si>
  <si>
    <t>Ukončení vodič izolovaný do 2,5mm2 v rozváděči nebo na přístroji</t>
  </si>
  <si>
    <t>741210001</t>
  </si>
  <si>
    <t>Montáž rozvodnice oceloplechová nebo plastová běžná do 20 kg</t>
  </si>
  <si>
    <t>741210102</t>
  </si>
  <si>
    <t>Montáž rozváděčů litinových, hliníkových nebo plastových sestava do 100 kg</t>
  </si>
  <si>
    <t>741310011</t>
  </si>
  <si>
    <t>Montáž ovladač nástěnný 1/0-tlačítkový zapínací prostředí normální</t>
  </si>
  <si>
    <t>741313073</t>
  </si>
  <si>
    <t>Montáž zásuvka chráněná v krabici šroubové připojení 2P+PE dvojí zapojení prostředí základní, vlhké</t>
  </si>
  <si>
    <t>741313082</t>
  </si>
  <si>
    <t>Montáž zásuvka chráněná v krabici šroubové připojení 2P+PE prostředí venkovní, mokré</t>
  </si>
  <si>
    <t>741313221</t>
  </si>
  <si>
    <t>Montáž zásuvek průmyslových spojovacích provedení IP 44 3P+N+PE 16 A</t>
  </si>
  <si>
    <t>741410021</t>
  </si>
  <si>
    <t>Montáž vodič uzemňovací pásek průřezu do 120 mm2 v městské zástavbě v zemi</t>
  </si>
  <si>
    <t>741410071</t>
  </si>
  <si>
    <t>Montáž pospojování ochranné konstrukce ostatní vodičem do 16 mm2 uloženým volně nebo pod omítku</t>
  </si>
  <si>
    <t>Zapojení napájení a ovládání VZT jednotek</t>
  </si>
  <si>
    <t>komplet</t>
  </si>
  <si>
    <t>742</t>
  </si>
  <si>
    <t>Elektroinstalace - slaboproud</t>
  </si>
  <si>
    <t>742110005</t>
  </si>
  <si>
    <t>Montáž trubek pro slaboproud plastových ohebných uložených v podlaze</t>
  </si>
  <si>
    <t>02 - Světelné instalace</t>
  </si>
  <si>
    <t>Svítidlo typ A Přisazené kruhové LED svítidlo, průměr 480mm, 230V/34W, 3900 lm, 4000K, Ra 80, IP20, stropní/nástěnné</t>
  </si>
  <si>
    <t>Svítidlo typ B. Přisazené kruhové LED svítidlo, průměr 375mm, 230V/27W, 2900 lm, 4000K, Ra 80, IP20, stropní/nástěnné</t>
  </si>
  <si>
    <t>Svítidlo typ C. Přisazené kruhové LED svítidlo, průměr 300mm, 230V/14W, 1250 lm, 4000K, Ra 80, IP44, stropní/nástěnné</t>
  </si>
  <si>
    <t>Svítidlo typ B.NS. Přisazené kruhové LED svítidlo, průměr 375mm, 230V/27W, 2900 lm, 4000K, Ra 80, IP20, stropní/nástěnné, s autonomním zdrojem napájení 1 hod.</t>
  </si>
  <si>
    <t>R007</t>
  </si>
  <si>
    <t>Napájecí transformátor 230AC/12DC 0,75A, s doběhem pro talířový ventil.</t>
  </si>
  <si>
    <t>34571533</t>
  </si>
  <si>
    <t>krabice odbočná z polystyrénu D 9020/CR 88x88x53mm 4xEST 13,5 bez svorkovnice</t>
  </si>
  <si>
    <t>34562693</t>
  </si>
  <si>
    <t>svorkovnice krabicová bezšroubová s vodiči 2x2,5mm2, 400V 24A</t>
  </si>
  <si>
    <t>34562694</t>
  </si>
  <si>
    <t>svorkovnice krabicová bezšroubová s vodiči 3x2,5mm2, 400V 24A</t>
  </si>
  <si>
    <t>R008</t>
  </si>
  <si>
    <t>PIR pohybový sensor 360stupňů s časovačem. 230V/10A, přisazený</t>
  </si>
  <si>
    <t>34535512</t>
  </si>
  <si>
    <t>spínač jednopólový 10A bílý, kompletní, včetně rámečku</t>
  </si>
  <si>
    <t>34535573</t>
  </si>
  <si>
    <t>spínač řazení 5 10A bílý, kompletní, včetně rámečku</t>
  </si>
  <si>
    <t>R009</t>
  </si>
  <si>
    <t>spínač řazení 6 10A bílý, kompletní, včetně rámečku</t>
  </si>
  <si>
    <t>R010</t>
  </si>
  <si>
    <t>spínač řazení 7 10A bílý, kompletní, včetně rámečku</t>
  </si>
  <si>
    <t>741370002</t>
  </si>
  <si>
    <t>Montáž svítidlo žárovkové bytové stropní přisazené 1 zdroj se sklem</t>
  </si>
  <si>
    <t>R012</t>
  </si>
  <si>
    <t>Montáž napájecí zdroj v krabici - jiný.</t>
  </si>
  <si>
    <t>R013</t>
  </si>
  <si>
    <t>Montáž pohybový senzor stropní, přisazený</t>
  </si>
  <si>
    <t>741310001</t>
  </si>
  <si>
    <t>Montáž vypínač nástěnný 1-jednopólový prostředí normální</t>
  </si>
  <si>
    <t>741310021</t>
  </si>
  <si>
    <t>Montáž přepínač nástěnný 5-sériový prostředí normální</t>
  </si>
  <si>
    <t>741310022</t>
  </si>
  <si>
    <t>Montáž přepínač nástěnný 6-střídavý prostředí normální</t>
  </si>
  <si>
    <t>741310025</t>
  </si>
  <si>
    <t>Montáž přepínač nástěnný 7-křížový prostředí normální</t>
  </si>
  <si>
    <t>03 - Slaboproudé instalace</t>
  </si>
  <si>
    <t>R01</t>
  </si>
  <si>
    <t>RACK skříň 19", 18U, 600x495mm, jednodílná, šedá, oceloplechová, prosklená</t>
  </si>
  <si>
    <t>Poznámka k položce:_x000D_
Poznámka k položce: Určení a velikost Velikost rack skříně 18U Barva Barva Šedá Rozměry Šířka 600 mm (60 cm) Výška 900 mm (90 cm) Hloubka 495 mm (49,5 cm) Hmotnost 29,5 kg</t>
  </si>
  <si>
    <t>R02</t>
  </si>
  <si>
    <t>Patch panel 19" UTP 48 port CAT5E DUAL 1U BK</t>
  </si>
  <si>
    <t>R03</t>
  </si>
  <si>
    <t>SWITCH rackmount 48 portů,</t>
  </si>
  <si>
    <t>Poznámka k položce:_x000D_
Poznámka k položce: 48 portů, rackmout  48x 10/100/1000Mbps ethernet port 4x SFP+  Funkce: VLAN, QoS, L3  Rychlost předávání paketů [Mpps]: 235 Rychlost přepínání [Gbps]: 336</t>
  </si>
  <si>
    <t>R04</t>
  </si>
  <si>
    <t>SWITCH rackmount 24 portů, PoE</t>
  </si>
  <si>
    <t>Poznámka k položce:_x000D_
Poznámka k položce: 24x 10/100/1000Mbps ethernet port POE 802.3af/at, rackmout  4x SFP+  Funkce: VLAN, QoS, L3</t>
  </si>
  <si>
    <t>R05</t>
  </si>
  <si>
    <t>patch kabel UTP, 0,5m, CAT5E</t>
  </si>
  <si>
    <t>R06</t>
  </si>
  <si>
    <t>bezdrátový přístupový bod (WIFI AP)</t>
  </si>
  <si>
    <t>Poznámka k položce:_x000D_
Poznámka k položce: Networking Interface (2) 10/100/1000 Ethernet Ports Port (1) USB 2.0 Port Buttons Reset Power Method Passive Power over Ethernet (48V), 802.3af/802.3at Supported (Supported Voltage Range: 44 to 57VDC) Power Supply UniFi Switch (PoE) Power Save Supported Maximum Power Consumption 9W Maximum TX Power 2.4 GHz 5 GHz 22 dBm 22 dBm Antennas (3) Dual-Band Antennas, 2.4 GHz: 3 dBi, 5 GHz: 3 dBi Wi-Fi Standards 802.11 a/b/g/n/r/k/v/ac Wireless Security WEP, WPA-PSK, WPA-Enterprise (WPA/WPA2, TKIP/AES) BSSID Up to 8 per Radio Mounting Wall/Ceiling (Kits Included) Operating Temperature -10 to 70° C (14 to 158° F) Operating Humidity 5 to 95% Noncondensing Certifications CE, FCC, IC  Advanced Traffic Management VLAN 802.1Q Advanced QoS Per-User Rate Limiting Guest Traffic Isolation Supported WMM Voice, Video, Best Effort, and Background Concurrent Clients 250+  Supported Data Rates (Mbps) 802.11ac 6.5 Mbps to 1300 Mbps (MCS0 - MCS9 NSS1/2/3, VHT 20/40/80) 802.11n 6.5 Mbps to 450 Mbps (MCS0 - MCS23, HT 20/40) 802.11a 6, 9, 12, 18, 24, 36, 48, 54 Mbps 802.11g 6, 9, 12, 18, 24, 36, 48, 54 Mbps 802.11b 1, 2, 5.5, 11 Mbps</t>
  </si>
  <si>
    <t>R07</t>
  </si>
  <si>
    <t>zásuvka datová RJ45, CAT5E, UTP, kompletní</t>
  </si>
  <si>
    <t>R08</t>
  </si>
  <si>
    <t>zásuvka datová 2xRJ45, CAT5E, UTP, kompletní</t>
  </si>
  <si>
    <t>Kus</t>
  </si>
  <si>
    <t>R09</t>
  </si>
  <si>
    <t>kabel datový UTP CAT5E,</t>
  </si>
  <si>
    <t>742330024</t>
  </si>
  <si>
    <t>Montáž patch panelu 24 portů UTP/FTP</t>
  </si>
  <si>
    <t>742330011</t>
  </si>
  <si>
    <t>Montáž zařízení do rozvaděče (switch, UPS, DVR, server) bez nastavení</t>
  </si>
  <si>
    <t>742330001</t>
  </si>
  <si>
    <t>Montáž rozvaděče nástěnného</t>
  </si>
  <si>
    <t>742330052</t>
  </si>
  <si>
    <t>Popis portů patchpanelu</t>
  </si>
  <si>
    <t>742330101</t>
  </si>
  <si>
    <t>Měření metalického segmentu s vyhotovením protokolu</t>
  </si>
  <si>
    <t>742121001</t>
  </si>
  <si>
    <t>Montáž kabelů sdělovacích pro vnitřní rozvody do 15 žil</t>
  </si>
  <si>
    <t>742330041</t>
  </si>
  <si>
    <t>Montáž datové jednozásuvky</t>
  </si>
  <si>
    <t>742330042</t>
  </si>
  <si>
    <t>Montáž datové dvouzásuvky</t>
  </si>
  <si>
    <t>R20</t>
  </si>
  <si>
    <t>montáž bezdrátového přístupového bodu na strop, včetně zapojení. Napájení PoE.</t>
  </si>
  <si>
    <t>R21</t>
  </si>
  <si>
    <t>Vnitřní propojení datového rozvaděče</t>
  </si>
  <si>
    <t>hod</t>
  </si>
  <si>
    <t>R22</t>
  </si>
  <si>
    <t>Konfigurace systému.</t>
  </si>
  <si>
    <t>R23</t>
  </si>
  <si>
    <t>Koordinace se správcem sítě</t>
  </si>
  <si>
    <t>04 - Signalizace požáru</t>
  </si>
  <si>
    <t>Ústředna JA-107KRY s LAN, GSM a rádiovým modulem, včetně akumulátoru 12V/17Ah a krytu</t>
  </si>
  <si>
    <t>Poznámka k položce:_x000D_
Poznámka k položce: Napájení ústředny	~ 110–230 V/50 – 60 Hz, max. 0,85 A s pojistkou F1,6 A/250 V, třída ochrany II Zálohovací akumulátor	12 V; 7 až 18 Ah (olověný gelový) Maximální doba na dobití akumulátoru	48 h	 Napětí sběrnice (červený - černý)	12,0 až 13,8 V Max. trvalý odběr z ústředny	2000 mA trvale, 3000 mA po dobu 60 min (max. 2000 mA do jedné sběrnice) Max. počet periferií	230 LAN komunikátor	Ethernet rozhraní 10/100 BASE Hmotnost s AKU/bez AKU	7027 g/1809 g Poplach chybným zadáním kódů	po 10 chybně zadaných kódech Paměť událostí	cca 7 milionů posledních událostí včetně data a času Typ napájecího zdroje	typ A dle ČSN EN 50131-6 T 031- V případě výpadku hlavního napájení je systém zálohován po dobu až 24 hodin. Zároveň je tato porucha reportována na PCO GSM komunikátor (2G)	850 / 900 / 1800 / 1900 MHz Třída prostředí	třída II (vnitřní všeobecné) dle ČSN EN 50131-1 Stupeň zabezpečení	stupeň 2 dle ČSN EN 50131-1 Průměrná provozní vlhkost	75 % RH, bez kondenzace Rozsah provozních teplot	-10 °C až +40 °C</t>
  </si>
  <si>
    <t>R10</t>
  </si>
  <si>
    <t>JA-110E sběrnic. příst. mod. s LCD, kláv. a RFID</t>
  </si>
  <si>
    <t>Poznámka k položce:_x000D_
Poznámka k položce: Napájení	ze sběrnice ústředny (9…15 V) Proudová spotřeba jmenovitá pro výpočet zálohy	30 mA Proudová spotřeba maximální pro volbu kabelu	110 mA Typ propojení	Datová sběrnice - nesdílená Frekvence RFID	125 kHz Rozměry	120 x 130 x 30 mm Hmotnost	217 g Klasifikace	stupeň zabezpečení 2 (je-li nastaveno v F-link) - dle	EN 50131-1, EN 50131-3, T 031 - prostředí	II. vnitřní všeobecné (dle EN 50131-1) - rozsah provozních teplot	-10 °C ÷ +40 °C - průměrná provozní vlhkost	75 % RH</t>
  </si>
  <si>
    <t>JA-111ST-A Sběrnicový kombinovaný detektor kouře a teplot se sirénkou, včetně baterií AA 1,5V/2,4Ah (3x)</t>
  </si>
  <si>
    <t>Poznámka k položce:_x000D_
Poznámka k položce: Napájení	9 – 15 V DC / 3,5 mA (150 mA při poplachu) 3 ks alkalické baterie AA 1,5 V / 2,4 Ah 3 ks lithiové baterie FR6 (AA) 1,5 V / 3,0 Ah detekce kouře	optický rozptyl světla citlivost detektoru kouře	m = 0,11 - 0,13 dB/m dle ČSN EN 14604:2006, ČSN EN 54-7 detekce teplot	třída A1 dle ČSN EN 54-5 poplachová teplota	+60 °C až +65 °C rozsah pracovních teplot	-10 °C až +70 °C</t>
  </si>
  <si>
    <t>JA-120Z Zálohovaný posilovač sběrnice pro JA-100, včetně akumulátoru 12V/17Ah,</t>
  </si>
  <si>
    <t>Poznámka k položce:_x000D_
Poznámka k položce: Napájení ze sítě (zdroj JA-83PWR)	90 – 250 V Příkon	50 VA Vstupní část Napájení ze sběrnice ústředny	12 V DC (9 … 15 V) Proudová spotřeba - Jmenovitá pro výpočet zálohy	10 mA - Maximální pro volbu kabelu	10 mA Výstupní část Výstupní napájecí napětí	typicky 13,7 V DC Maximální celkové proudové zatížení	2 A Galvanicky odděleno	(zkušební napětí 4 kV) Obecné Akumulátor 12 V	7 – 18 Ah Typ akumulátoru	olověný, gelový Rozměry elektroniky	102 x 66 x 14 mm Rozměry zdroje	170 x 80 x 65 mm Rozměry plastu PLV-CP-L	357 x 297 x 105 mm Plast PLV-CP-L není součástí dodávky! Klasifikace	stupeň zabezpečení 2/třída prostředí II Poznámka: platí pouze při instalaci do plastu PLV-CP-L nebo do krytu jiného certifikovaného zařízení se stupněm zabezpeční 2 a více. - dle	ČSN EN 50131-1, ČSN EN 50131-6 - prostředí	vnitřní všeobecné - rozsah pracovních teplot	-10 až +40 °C - provozní vlhkost	75 % RH, bez kondenzace</t>
  </si>
  <si>
    <t>Jímkové teplotní čidlo do VZT potrubí, vybavené sběrnicovým modulem JA-111H TRB</t>
  </si>
  <si>
    <t>JA-111A Sběrnicová siréna venkovní, kompletní, včetně krytu</t>
  </si>
  <si>
    <t>Poznámka k položce:_x000D_
Poznámka k položce: Napájení	ze sběrnice ústředny 12 V (9…15 V) Proudová spotřeba při záloze (klidová)	5 mA Proudová spotřeba pro volbu kabelu	50 mA Záložní akumulátor	NiCd pack 4,8 V / 1800 mAh životnost cca 3 roky Siréna piezo elektrická	110 dB / m (při plně dobitém akumulátoru) Rozměry	200 x 300 x 70 mm Klasifikace	stupeň 2 dle ČSN EN 50131-1, ČSN EN 50131-4 Třída prostředí IV.	venkovní všeobecné -25 °C až +60 °C</t>
  </si>
  <si>
    <t>R04.1</t>
  </si>
  <si>
    <t>JA-110A II Sběrnicová siréna vnitřní zálohovaná, kompletní, včetně baterie</t>
  </si>
  <si>
    <t>Kabel Prakab PRAFlaGuard F PH120-R 2x2x0,8</t>
  </si>
  <si>
    <t>pomocný instalační materiál (kotevní materiál, popisky apod.)</t>
  </si>
  <si>
    <t>742210002</t>
  </si>
  <si>
    <t>Montáž ústředny EPS dvou nebo tří kruhové bez čelního panelu</t>
  </si>
  <si>
    <t>742210005</t>
  </si>
  <si>
    <t>Montáž čelního panelu do ústředny</t>
  </si>
  <si>
    <t>742210041</t>
  </si>
  <si>
    <t>Montáž akumulátoru 2x12 V pro ústřednu</t>
  </si>
  <si>
    <t>742210121</t>
  </si>
  <si>
    <t>Montáž hlásiče automatického bodového</t>
  </si>
  <si>
    <t>742210261</t>
  </si>
  <si>
    <t>Montáž sirény nebo majáku nebo signalizace</t>
  </si>
  <si>
    <t>konfigurace systému a zaškolení uživatele.</t>
  </si>
  <si>
    <t>ostatní pomocné práce</t>
  </si>
  <si>
    <t>05 - Ostatní náklady</t>
  </si>
  <si>
    <t>likvidace elektroodpadu, včetně skládkovného a dopravy</t>
  </si>
  <si>
    <t>tun</t>
  </si>
  <si>
    <t>R034</t>
  </si>
  <si>
    <t>práce spojené s vyhledáním stávajících obvodů</t>
  </si>
  <si>
    <t>R036</t>
  </si>
  <si>
    <t>demontážní práce</t>
  </si>
  <si>
    <t>protipožární utěsnění kabelového prostupu stěnou/stropem, včetně materiálu</t>
  </si>
  <si>
    <t>741810003</t>
  </si>
  <si>
    <t>Celková prohlídka elektrického rozvodu a zařízení do 1 milionu Kč</t>
  </si>
  <si>
    <t>Poznámka k položce:_x000D_
Poznámka k položce: výchozí revize</t>
  </si>
  <si>
    <t>741810011</t>
  </si>
  <si>
    <t>Příplatek k celkové prohlídce za každých dalších 500 000,- Kč</t>
  </si>
  <si>
    <t>742110041</t>
  </si>
  <si>
    <t>Montáž  lišt elektroinstalačních vkládacích</t>
  </si>
  <si>
    <t>742110102</t>
  </si>
  <si>
    <t>Montáž kabelového žlabu drátěného 150/50 mm</t>
  </si>
  <si>
    <t>žlab drátěný 150x50mm kompletní, včetně konzol a kotevního materiálu</t>
  </si>
  <si>
    <t>34571010</t>
  </si>
  <si>
    <t>lišta elektroinstalační vkládací 15x10</t>
  </si>
  <si>
    <t>spotřební materiál jinde neuvedený</t>
  </si>
  <si>
    <t>Poznámka k položce:_x000D_
Poznámka k položce: vruty, hmoždinky, vázací pásky, popisové štítky apod.</t>
  </si>
  <si>
    <t>34571011</t>
  </si>
  <si>
    <t>lišta elektroinstalační vkládací 25x15 rohová</t>
  </si>
  <si>
    <t>34571012</t>
  </si>
  <si>
    <t>lišta elektroinstalační vkládací 32x15 rohová</t>
  </si>
  <si>
    <t>34571350</t>
  </si>
  <si>
    <t>trubka elektroinstalační ohebná dvouplášťová korugovaná (chránička) D 32/40mm, HDPE+LDPE</t>
  </si>
  <si>
    <t>6 - Vedlejší a ostatní náklady</t>
  </si>
  <si>
    <t>astalon s.r.o., Pardubice</t>
  </si>
  <si>
    <t>VRN - Vedlejší rozpočtové náklady</t>
  </si>
  <si>
    <t xml:space="preserve">    VRN1 - Průzkumné, geodetické a projektové práce</t>
  </si>
  <si>
    <t xml:space="preserve">    VRN3 - Zařízení staveniště</t>
  </si>
  <si>
    <t xml:space="preserve">    VRN5 - Finanční náklady</t>
  </si>
  <si>
    <t xml:space="preserve">    VRN7 - Provozní vlivy</t>
  </si>
  <si>
    <t xml:space="preserve">    VRN9 - Ostatní náklady</t>
  </si>
  <si>
    <t>VRN</t>
  </si>
  <si>
    <t>Vedlejší rozpočtové náklady</t>
  </si>
  <si>
    <t>VRN1</t>
  </si>
  <si>
    <t>Průzkumné, geodetické a projektové práce</t>
  </si>
  <si>
    <t>012103000</t>
  </si>
  <si>
    <t>Vytýčení a ochrana stávajících inženýrských sítí na staveništi</t>
  </si>
  <si>
    <t>soub</t>
  </si>
  <si>
    <t>-95552539</t>
  </si>
  <si>
    <t>Poznámka k položce:_x000D_
Poznámka k položce: Náklady na přezkoumání podkladů objednatele o stavu inženýrských sítí probíhajících staveništěm nebo dotčenými stavbou i mimo území staveniště, provedení vytýčení jejich skutečné trasy a provedení ochranných opatření pro zabezpečení stávajících inženýrských sítí.</t>
  </si>
  <si>
    <t>013254000</t>
  </si>
  <si>
    <t>Dokumentace skutečného provedení stavby</t>
  </si>
  <si>
    <t>-814874887</t>
  </si>
  <si>
    <t>Poznámka k položce:_x000D_
Poznámka k položce: Náklady na vyhotovení dokumentace skutečného provedení stavby a její předání objednateli ve dvou listinných vyhotoveních a jednom digitálním vyhotovení na datovém nosiči CD-Rom (textová část ve formátu DOC a PDF,  výkresová část ve formátu DWG a PDF)</t>
  </si>
  <si>
    <t>VRN3</t>
  </si>
  <si>
    <t>Zařízení staveniště</t>
  </si>
  <si>
    <t>031002000</t>
  </si>
  <si>
    <t>Související práce pro zařízení staveniště</t>
  </si>
  <si>
    <t>1756318817</t>
  </si>
  <si>
    <t>032002000</t>
  </si>
  <si>
    <t>Vybavení staveniště</t>
  </si>
  <si>
    <t>312914747</t>
  </si>
  <si>
    <t>Poznámka k položce:_x000D_
Poznámka k položce: Veškeré náklady na vybudování a zajištění zařízení staveniště a jeho provoz včetně skládky a meziskládky materiálu.</t>
  </si>
  <si>
    <t>039002000</t>
  </si>
  <si>
    <t>Zrušení zařízení staveniště</t>
  </si>
  <si>
    <t>942703880</t>
  </si>
  <si>
    <t>Poznámka k položce:_x000D_
Poznámka k položce: Cena je včetně uvedení ploch staveniště do původního stavu.</t>
  </si>
  <si>
    <t>VRN5</t>
  </si>
  <si>
    <t>Finanční náklady</t>
  </si>
  <si>
    <t>051002001</t>
  </si>
  <si>
    <t>Pojištění dodavatele a pojištění díla</t>
  </si>
  <si>
    <t>1042665604</t>
  </si>
  <si>
    <t>Poznámka k položce:_x000D_
Poznámka k položce: Náklady spojené s povinným pojištěním dodavatele nebo stavebního díla či jeho části, v rozsahu obchodních podmínek.</t>
  </si>
  <si>
    <t>056002001</t>
  </si>
  <si>
    <t>Bankovní záruky za řádné provedení díla</t>
  </si>
  <si>
    <t>-744010951</t>
  </si>
  <si>
    <t>Poznámka k položce:_x000D_
Poznámka k položce: Náklady zhotovitele spojené se zabezpečením a poskytnutím zajišťovacích bankovních záruk za řádné provedení díla, jak je zadavatel požaduje v obchodních podmínkách.</t>
  </si>
  <si>
    <t>056002002</t>
  </si>
  <si>
    <t>Bankovní záruky za splnění záručních podmínek</t>
  </si>
  <si>
    <t>-887633868</t>
  </si>
  <si>
    <t>Poznámka k položce:_x000D_
Poznámka k položce: Náklady zhotovitele spojené se zabezpečením a poskytnutím zajišťovacích bankovních záruk za splnění záručních podmínek, jak je zadavatel požaduje v obchodních podmínkách.</t>
  </si>
  <si>
    <t>VRN7</t>
  </si>
  <si>
    <t>Provozní vlivy</t>
  </si>
  <si>
    <t>070001000</t>
  </si>
  <si>
    <t>Provozní vlivy - realizace za provozu dle HMG</t>
  </si>
  <si>
    <t>1024</t>
  </si>
  <si>
    <t>-2135210612</t>
  </si>
  <si>
    <t>vypouštění/napouštění topné soustavy a vodovodu</t>
  </si>
  <si>
    <t>další nezbytná opatření</t>
  </si>
  <si>
    <t>VRN9</t>
  </si>
  <si>
    <t>005211010</t>
  </si>
  <si>
    <t>Předání a převzetí staveniště</t>
  </si>
  <si>
    <t>356791233</t>
  </si>
  <si>
    <t>Poznámka k položce:_x000D_
Poznámka k položce: Náklady spojené s účastí zhotovitele na předání a převzetí staveniště.</t>
  </si>
  <si>
    <t>005211080</t>
  </si>
  <si>
    <t>Bezpečnostní a hygienická opatření na staveništi</t>
  </si>
  <si>
    <t>-1824819308</t>
  </si>
  <si>
    <t>Poznámka k položce:_x000D_
Poznámka k položce: 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</si>
  <si>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005241090</t>
  </si>
  <si>
    <t>Předání a převzetí díla</t>
  </si>
  <si>
    <t>-1078018978</t>
  </si>
  <si>
    <t>Poznámka k položce:_x000D_
Poznámka k položce: Náklady zhotovitele, které vzniknou v souvislosti s povinnostmi zhotovitele při předání a převzetí díla.</t>
  </si>
  <si>
    <t>091504000</t>
  </si>
  <si>
    <t>Náklady související s propagační  činností</t>
  </si>
  <si>
    <t>-1630427011</t>
  </si>
  <si>
    <t>Poznámka k položce:_x000D_
Poznámka k položce: Dodávka a montáž celobarevného informačního panelu k označení staveniště, materiál pro venkovní prostředí, velikost cca 1 x 1,5 m, textový obsah dle upřesní zadavatel před zahájením realizace stavby.</t>
  </si>
  <si>
    <t>='Rekapitulace stavby'!E14</t>
  </si>
  <si>
    <t>D+M dřevěné okno 900/1100 mm, s požární odolností EI 30 DP3 dle výpisu dveří a oken D23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</si>
</sst>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
      <sz val="10"/>
      <name val="Arial CE"/>
      <family val="2"/>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264">
    <xf numFmtId="0" fontId="0" fillId="0" borderId="0" xfId="0"/>
    <xf numFmtId="4" fontId="23" fillId="3" borderId="22" xfId="0" applyNumberFormat="1" applyFont="1" applyFill="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167" fontId="23" fillId="3" borderId="22" xfId="0" applyNumberFormat="1" applyFont="1" applyFill="1" applyBorder="1" applyAlignment="1" applyProtection="1">
      <alignment vertical="center"/>
      <protection locked="0"/>
    </xf>
    <xf numFmtId="49" fontId="2" fillId="3" borderId="0" xfId="0" applyNumberFormat="1" applyFont="1" applyFill="1" applyAlignment="1" applyProtection="1">
      <alignment horizontal="left" vertical="center"/>
      <protection locked="0"/>
    </xf>
    <xf numFmtId="0" fontId="2" fillId="3" borderId="0" xfId="0" applyFont="1" applyFill="1" applyAlignment="1" applyProtection="1">
      <alignment horizontal="left" vertical="center"/>
      <protection locked="0"/>
    </xf>
    <xf numFmtId="0" fontId="13" fillId="0" borderId="0" xfId="0" applyFont="1" applyAlignment="1" applyProtection="1">
      <alignment horizontal="left" vertical="center"/>
    </xf>
    <xf numFmtId="0" fontId="0" fillId="0" borderId="0" xfId="0" applyProtection="1"/>
    <xf numFmtId="0" fontId="0" fillId="0" borderId="0" xfId="0" applyFont="1" applyAlignment="1" applyProtection="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15" fillId="0" borderId="0" xfId="0" applyFont="1" applyAlignment="1" applyProtection="1">
      <alignment horizontal="left" vertical="center"/>
    </xf>
    <xf numFmtId="0" fontId="14" fillId="0" borderId="0" xfId="0" applyFont="1" applyAlignment="1" applyProtection="1">
      <alignment horizontal="left" vertical="center"/>
    </xf>
    <xf numFmtId="0" fontId="16" fillId="0" borderId="0" xfId="0" applyFont="1" applyAlignment="1" applyProtection="1">
      <alignment horizontal="left" vertical="center"/>
    </xf>
    <xf numFmtId="0" fontId="1" fillId="0" borderId="0" xfId="0" applyFont="1" applyAlignment="1" applyProtection="1">
      <alignment horizontal="left" vertical="top"/>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0" borderId="0" xfId="0" applyFont="1" applyAlignment="1" applyProtection="1">
      <alignment horizontal="left" vertical="center"/>
    </xf>
    <xf numFmtId="0" fontId="2" fillId="3" borderId="0" xfId="0" applyFont="1" applyFill="1" applyAlignment="1" applyProtection="1">
      <alignment horizontal="left" vertical="center"/>
    </xf>
    <xf numFmtId="0" fontId="0" fillId="0" borderId="4" xfId="0" applyBorder="1" applyProtection="1"/>
    <xf numFmtId="0" fontId="0" fillId="0" borderId="0" xfId="0" applyFont="1" applyAlignment="1" applyProtection="1">
      <alignment vertical="center"/>
    </xf>
    <xf numFmtId="0" fontId="0" fillId="0" borderId="3" xfId="0" applyFont="1" applyBorder="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0" xfId="0" applyAlignment="1" applyProtection="1">
      <alignment vertical="center"/>
    </xf>
    <xf numFmtId="0" fontId="1" fillId="0" borderId="0" xfId="0" applyFont="1" applyAlignment="1" applyProtection="1">
      <alignment vertical="center"/>
    </xf>
    <xf numFmtId="0" fontId="1" fillId="0" borderId="3" xfId="0" applyFont="1" applyBorder="1" applyAlignment="1" applyProtection="1">
      <alignment vertical="center"/>
    </xf>
    <xf numFmtId="0" fontId="0" fillId="4" borderId="0" xfId="0" applyFont="1" applyFill="1" applyAlignment="1" applyProtection="1">
      <alignment vertical="center"/>
    </xf>
    <xf numFmtId="0" fontId="4" fillId="4" borderId="6" xfId="0" applyFont="1" applyFill="1" applyBorder="1" applyAlignment="1" applyProtection="1">
      <alignment horizontal="left" vertical="center"/>
    </xf>
    <xf numFmtId="0" fontId="0" fillId="4" borderId="7" xfId="0" applyFont="1" applyFill="1" applyBorder="1" applyAlignment="1" applyProtection="1">
      <alignment vertical="center"/>
    </xf>
    <xf numFmtId="0" fontId="4" fillId="4" borderId="7" xfId="0" applyFont="1" applyFill="1" applyBorder="1" applyAlignment="1" applyProtection="1">
      <alignment horizontal="center" vertical="center"/>
    </xf>
    <xf numFmtId="0" fontId="0" fillId="0" borderId="3" xfId="0" applyBorder="1"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pplyProtection="1">
      <alignment vertical="center"/>
    </xf>
    <xf numFmtId="0" fontId="3" fillId="0" borderId="0" xfId="0" applyFont="1" applyAlignment="1" applyProtection="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18" fillId="0" borderId="0" xfId="0" applyFont="1" applyAlignment="1" applyProtection="1">
      <alignment vertical="center"/>
    </xf>
    <xf numFmtId="0" fontId="0" fillId="0" borderId="12" xfId="0" applyBorder="1" applyAlignment="1" applyProtection="1">
      <alignment vertical="center"/>
    </xf>
    <xf numFmtId="0" fontId="0" fillId="0" borderId="13" xfId="0" applyBorder="1" applyAlignment="1" applyProtection="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5" borderId="7" xfId="0" applyFont="1" applyFill="1" applyBorder="1" applyAlignment="1" applyProtection="1">
      <alignment vertical="center"/>
    </xf>
    <xf numFmtId="0" fontId="23" fillId="5"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4" fillId="0" borderId="0" xfId="0" applyFont="1" applyAlignment="1" applyProtection="1">
      <alignment horizontal="center"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pplyProtection="1">
      <alignment horizontal="left" vertical="center"/>
    </xf>
    <xf numFmtId="0" fontId="26" fillId="0" borderId="0" xfId="0" applyFont="1" applyAlignment="1" applyProtection="1">
      <alignment horizontal="left" vertical="center"/>
    </xf>
    <xf numFmtId="0" fontId="27" fillId="0" borderId="0" xfId="1" applyFont="1" applyAlignment="1" applyProtection="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32"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wrapText="1"/>
    </xf>
    <xf numFmtId="0" fontId="0" fillId="0" borderId="3" xfId="0" applyFont="1" applyBorder="1" applyAlignment="1" applyProtection="1">
      <alignment vertical="center" wrapText="1"/>
    </xf>
    <xf numFmtId="0" fontId="0" fillId="0" borderId="3" xfId="0" applyBorder="1" applyAlignment="1" applyProtection="1">
      <alignment vertical="center" wrapText="1"/>
    </xf>
    <xf numFmtId="0" fontId="0" fillId="0" borderId="0" xfId="0" applyAlignment="1" applyProtection="1">
      <alignment vertical="center" wrapText="1"/>
    </xf>
    <xf numFmtId="0" fontId="18" fillId="0" borderId="0" xfId="0" applyFont="1" applyAlignment="1" applyProtection="1">
      <alignment horizontal="left" vertical="center"/>
    </xf>
    <xf numFmtId="4" fontId="25" fillId="0" borderId="0" xfId="0" applyNumberFormat="1" applyFont="1" applyAlignment="1" applyProtection="1">
      <alignment vertical="center"/>
    </xf>
    <xf numFmtId="0" fontId="1" fillId="0" borderId="0" xfId="0" applyFont="1" applyAlignment="1" applyProtection="1">
      <alignment horizontal="right" vertical="center"/>
    </xf>
    <xf numFmtId="0" fontId="22"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0" fillId="5" borderId="0" xfId="0" applyFont="1" applyFill="1" applyAlignment="1" applyProtection="1">
      <alignment vertical="center"/>
    </xf>
    <xf numFmtId="0" fontId="4" fillId="5" borderId="6" xfId="0" applyFont="1" applyFill="1" applyBorder="1" applyAlignment="1" applyProtection="1">
      <alignment horizontal="left" vertical="center"/>
    </xf>
    <xf numFmtId="0" fontId="4" fillId="5" borderId="7" xfId="0" applyFont="1" applyFill="1" applyBorder="1" applyAlignment="1" applyProtection="1">
      <alignment horizontal="right" vertical="center"/>
    </xf>
    <xf numFmtId="0" fontId="4" fillId="5" borderId="7" xfId="0" applyFont="1" applyFill="1" applyBorder="1" applyAlignment="1" applyProtection="1">
      <alignment horizontal="center" vertical="center"/>
    </xf>
    <xf numFmtId="4" fontId="4" fillId="5" borderId="7" xfId="0" applyNumberFormat="1" applyFont="1" applyFill="1" applyBorder="1" applyAlignment="1" applyProtection="1">
      <alignment vertical="center"/>
    </xf>
    <xf numFmtId="0" fontId="0" fillId="5" borderId="8" xfId="0" applyFont="1" applyFill="1" applyBorder="1" applyAlignment="1" applyProtection="1">
      <alignment vertical="center"/>
    </xf>
    <xf numFmtId="0" fontId="1" fillId="0" borderId="5" xfId="0" applyFont="1" applyBorder="1" applyAlignment="1" applyProtection="1">
      <alignment horizontal="center" vertical="center"/>
    </xf>
    <xf numFmtId="0" fontId="1" fillId="0" borderId="5" xfId="0" applyFont="1" applyBorder="1" applyAlignment="1" applyProtection="1">
      <alignment horizontal="right" vertical="center"/>
    </xf>
    <xf numFmtId="0" fontId="2" fillId="0" borderId="0" xfId="0" applyFont="1" applyAlignment="1" applyProtection="1">
      <alignment horizontal="left" vertical="center" wrapText="1"/>
    </xf>
    <xf numFmtId="0" fontId="23" fillId="5" borderId="0" xfId="0" applyFont="1" applyFill="1" applyAlignment="1" applyProtection="1">
      <alignment horizontal="left" vertical="center"/>
    </xf>
    <xf numFmtId="0" fontId="23" fillId="5"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0" fillId="0" borderId="0" xfId="0" applyFont="1" applyAlignment="1" applyProtection="1">
      <alignment horizontal="center" vertical="center" wrapText="1"/>
    </xf>
    <xf numFmtId="0" fontId="0" fillId="0" borderId="3" xfId="0" applyFont="1" applyBorder="1" applyAlignment="1" applyProtection="1">
      <alignment horizontal="center" vertical="center" wrapText="1"/>
    </xf>
    <xf numFmtId="0" fontId="23" fillId="5" borderId="16" xfId="0" applyFont="1" applyFill="1" applyBorder="1" applyAlignment="1" applyProtection="1">
      <alignment horizontal="center" vertical="center" wrapText="1"/>
    </xf>
    <xf numFmtId="0" fontId="23" fillId="5" borderId="17" xfId="0" applyFont="1" applyFill="1" applyBorder="1" applyAlignment="1" applyProtection="1">
      <alignment horizontal="center" vertical="center" wrapText="1"/>
    </xf>
    <xf numFmtId="0" fontId="23" fillId="5" borderId="18" xfId="0" applyFont="1" applyFill="1" applyBorder="1" applyAlignment="1" applyProtection="1">
      <alignment horizontal="center" vertical="center" wrapText="1"/>
    </xf>
    <xf numFmtId="0" fontId="0" fillId="0" borderId="3" xfId="0" applyBorder="1" applyAlignment="1" applyProtection="1">
      <alignment horizontal="center" vertical="center" wrapText="1"/>
    </xf>
    <xf numFmtId="0" fontId="0" fillId="0" borderId="0" xfId="0" applyAlignment="1" applyProtection="1">
      <alignment horizontal="center" vertical="center" wrapText="1"/>
    </xf>
    <xf numFmtId="4" fontId="25" fillId="0" borderId="0" xfId="0" applyNumberFormat="1" applyFont="1" applyAlignment="1" applyProtection="1"/>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pplyProtection="1">
      <alignment vertical="center"/>
    </xf>
    <xf numFmtId="0" fontId="8" fillId="0" borderId="0" xfId="0" applyFont="1" applyAlignment="1" applyProtection="1"/>
    <xf numFmtId="0" fontId="8" fillId="0" borderId="3" xfId="0" applyFont="1" applyBorder="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pplyProtection="1">
      <alignment horizontal="center"/>
    </xf>
    <xf numFmtId="4" fontId="8" fillId="0" borderId="0" xfId="0" applyNumberFormat="1" applyFont="1" applyAlignment="1" applyProtection="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0" borderId="22" xfId="0" applyNumberFormat="1" applyFont="1" applyBorder="1" applyAlignment="1" applyProtection="1">
      <alignment vertical="center"/>
    </xf>
    <xf numFmtId="0" fontId="24" fillId="3" borderId="14" xfId="0" applyFont="1" applyFill="1" applyBorder="1" applyAlignment="1" applyProtection="1">
      <alignment horizontal="left" vertical="center"/>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pplyProtection="1">
      <alignment horizontal="left" vertical="center"/>
    </xf>
    <xf numFmtId="4" fontId="0" fillId="0" borderId="0" xfId="0" applyNumberFormat="1" applyFont="1" applyAlignment="1" applyProtection="1">
      <alignment vertical="center"/>
    </xf>
    <xf numFmtId="0" fontId="9" fillId="0" borderId="0" xfId="0" applyFont="1" applyAlignment="1" applyProtection="1">
      <alignment vertical="center"/>
    </xf>
    <xf numFmtId="0" fontId="9" fillId="0" borderId="3" xfId="0" applyFont="1" applyBorder="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10" fillId="0" borderId="0" xfId="0" applyFont="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1" fillId="0" borderId="0" xfId="0" applyFont="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2" fillId="0" borderId="0" xfId="0" applyFont="1" applyAlignment="1" applyProtection="1">
      <alignment vertical="center"/>
    </xf>
    <xf numFmtId="0" fontId="12" fillId="0" borderId="3" xfId="0" applyFont="1" applyBorder="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0" borderId="22" xfId="0" applyNumberFormat="1" applyFont="1" applyBorder="1" applyAlignment="1" applyProtection="1">
      <alignment vertical="center"/>
    </xf>
    <xf numFmtId="0" fontId="38" fillId="0" borderId="3" xfId="0" applyFont="1" applyBorder="1" applyAlignment="1" applyProtection="1">
      <alignment vertical="center"/>
    </xf>
    <xf numFmtId="0" fontId="37" fillId="3" borderId="14" xfId="0" applyFont="1" applyFill="1" applyBorder="1" applyAlignment="1" applyProtection="1">
      <alignment horizontal="left" vertical="center"/>
    </xf>
    <xf numFmtId="0" fontId="37" fillId="0" borderId="0" xfId="0" applyFont="1" applyBorder="1" applyAlignment="1" applyProtection="1">
      <alignment horizontal="center" vertical="center"/>
    </xf>
    <xf numFmtId="0" fontId="39"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24" fillId="3" borderId="19" xfId="0" applyFont="1" applyFill="1" applyBorder="1" applyAlignment="1" applyProtection="1">
      <alignment horizontal="left" vertical="center"/>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37" fillId="3" borderId="19" xfId="0" applyFont="1" applyFill="1" applyBorder="1" applyAlignment="1" applyProtection="1">
      <alignment horizontal="left" vertical="center"/>
    </xf>
    <xf numFmtId="0" fontId="37" fillId="0" borderId="2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4" fontId="29" fillId="0" borderId="0" xfId="0" applyNumberFormat="1" applyFont="1" applyAlignment="1" applyProtection="1">
      <alignment vertical="center"/>
    </xf>
    <xf numFmtId="0" fontId="29" fillId="0" borderId="0" xfId="0" applyFont="1" applyAlignment="1" applyProtection="1">
      <alignment vertical="center"/>
    </xf>
    <xf numFmtId="4" fontId="25" fillId="0" borderId="0" xfId="0" applyNumberFormat="1"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29" fillId="0" borderId="0" xfId="0" applyNumberFormat="1" applyFont="1" applyAlignment="1" applyProtection="1">
      <alignment horizontal="right" vertical="center"/>
    </xf>
    <xf numFmtId="0" fontId="2" fillId="0" borderId="0" xfId="0" applyFont="1" applyAlignment="1" applyProtection="1">
      <alignment vertical="center" wrapText="1"/>
    </xf>
    <xf numFmtId="0" fontId="2" fillId="0" borderId="0" xfId="0" applyFont="1" applyAlignment="1" applyProtection="1">
      <alignment vertical="center"/>
    </xf>
    <xf numFmtId="165" fontId="2" fillId="0" borderId="0" xfId="0" applyNumberFormat="1" applyFont="1" applyAlignment="1" applyProtection="1">
      <alignment horizontal="left" vertical="center"/>
    </xf>
    <xf numFmtId="0" fontId="23" fillId="5" borderId="7" xfId="0" applyFont="1" applyFill="1" applyBorder="1" applyAlignment="1" applyProtection="1">
      <alignment horizontal="center" vertical="center"/>
    </xf>
    <xf numFmtId="0" fontId="23" fillId="5" borderId="7" xfId="0" applyFont="1" applyFill="1" applyBorder="1" applyAlignment="1" applyProtection="1">
      <alignment horizontal="left" vertical="center"/>
    </xf>
    <xf numFmtId="0" fontId="23" fillId="5" borderId="8" xfId="0" applyFont="1" applyFill="1" applyBorder="1" applyAlignment="1" applyProtection="1">
      <alignment horizontal="left" vertical="center"/>
    </xf>
    <xf numFmtId="4" fontId="4" fillId="4" borderId="7" xfId="0" applyNumberFormat="1" applyFont="1" applyFill="1" applyBorder="1" applyAlignment="1" applyProtection="1">
      <alignment vertical="center"/>
    </xf>
    <xf numFmtId="0" fontId="0" fillId="4" borderId="7" xfId="0" applyFont="1" applyFill="1" applyBorder="1" applyAlignment="1" applyProtection="1">
      <alignment vertical="center"/>
    </xf>
    <xf numFmtId="0" fontId="0" fillId="4" borderId="8" xfId="0" applyFont="1" applyFill="1" applyBorder="1" applyAlignment="1" applyProtection="1">
      <alignment vertical="center"/>
    </xf>
    <xf numFmtId="0" fontId="4" fillId="4" borderId="7" xfId="0" applyFont="1" applyFill="1" applyBorder="1" applyAlignment="1" applyProtection="1">
      <alignment horizontal="left" vertical="center"/>
    </xf>
    <xf numFmtId="0" fontId="14" fillId="2" borderId="0" xfId="0" applyFont="1" applyFill="1" applyAlignment="1" applyProtection="1">
      <alignment horizontal="center" vertical="center"/>
    </xf>
    <xf numFmtId="0" fontId="0" fillId="0" borderId="0" xfId="0" applyProtection="1"/>
    <xf numFmtId="0" fontId="23" fillId="5" borderId="7" xfId="0" applyFont="1" applyFill="1" applyBorder="1" applyAlignment="1" applyProtection="1">
      <alignment horizontal="right" vertical="center"/>
    </xf>
    <xf numFmtId="0" fontId="21" fillId="0" borderId="11" xfId="0" applyFont="1" applyBorder="1" applyAlignment="1" applyProtection="1">
      <alignment horizontal="center" vertical="center"/>
    </xf>
    <xf numFmtId="0" fontId="21" fillId="0" borderId="12" xfId="0" applyFont="1" applyBorder="1" applyAlignment="1" applyProtection="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28" fillId="0" borderId="0" xfId="0" applyFont="1" applyAlignment="1" applyProtection="1">
      <alignment horizontal="left" vertical="center" wrapText="1"/>
    </xf>
    <xf numFmtId="164" fontId="1" fillId="0" borderId="0" xfId="0" applyNumberFormat="1" applyFont="1" applyAlignment="1" applyProtection="1">
      <alignment horizontal="left" vertical="center"/>
    </xf>
    <xf numFmtId="4" fontId="25" fillId="0" borderId="0" xfId="0" applyNumberFormat="1" applyFont="1" applyAlignment="1" applyProtection="1">
      <alignment horizontal="right" vertical="center"/>
    </xf>
    <xf numFmtId="0" fontId="17" fillId="0" borderId="0" xfId="0" applyFont="1" applyAlignment="1" applyProtection="1">
      <alignment horizontal="left" vertical="top" wrapText="1"/>
    </xf>
    <xf numFmtId="0" fontId="17" fillId="0" borderId="0" xfId="0" applyFont="1" applyAlignment="1" applyProtection="1">
      <alignment horizontal="left" vertical="center"/>
    </xf>
    <xf numFmtId="0" fontId="19" fillId="0" borderId="0" xfId="0" applyFont="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31" fillId="0" borderId="0" xfId="0" applyFont="1" applyAlignment="1" applyProtection="1">
      <alignment horizontal="left" vertical="center" wrapText="1"/>
    </xf>
    <xf numFmtId="0" fontId="23" fillId="5" borderId="6" xfId="0" applyFont="1" applyFill="1" applyBorder="1" applyAlignment="1" applyProtection="1">
      <alignment horizontal="center"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2" fillId="3" borderId="0" xfId="0" applyFont="1" applyFill="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0" xfId="0" applyFont="1" applyFill="1" applyAlignment="1" applyProtection="1">
      <alignment horizontal="left" vertical="center"/>
    </xf>
    <xf numFmtId="49" fontId="41" fillId="3" borderId="0" xfId="0" applyNumberFormat="1"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7"/>
  <sheetViews>
    <sheetView showGridLines="0" workbookViewId="0">
      <selection activeCell="AN8" sqref="AN8"/>
    </sheetView>
  </sheetViews>
  <sheetFormatPr defaultRowHeight="11.25"/>
  <cols>
    <col min="1" max="1" width="8.33203125" style="7" customWidth="1"/>
    <col min="2" max="2" width="1.6640625" style="7" customWidth="1"/>
    <col min="3" max="3" width="4.1640625" style="7" customWidth="1"/>
    <col min="4" max="33" width="2.6640625" style="7" customWidth="1"/>
    <col min="34" max="34" width="3.33203125" style="7" customWidth="1"/>
    <col min="35" max="35" width="31.6640625" style="7" customWidth="1"/>
    <col min="36" max="37" width="2.5" style="7" customWidth="1"/>
    <col min="38" max="38" width="8.33203125" style="7" customWidth="1"/>
    <col min="39" max="39" width="3.33203125" style="7" customWidth="1"/>
    <col min="40" max="40" width="13.33203125" style="7" customWidth="1"/>
    <col min="41" max="41" width="7.5" style="7" customWidth="1"/>
    <col min="42" max="42" width="4.1640625" style="7" customWidth="1"/>
    <col min="43" max="43" width="15.6640625" style="7" hidden="1" customWidth="1"/>
    <col min="44" max="44" width="13.6640625" style="7" customWidth="1"/>
    <col min="45" max="47" width="25.83203125" style="7" hidden="1" customWidth="1"/>
    <col min="48" max="49" width="21.6640625" style="7" hidden="1" customWidth="1"/>
    <col min="50" max="51" width="25" style="7" hidden="1" customWidth="1"/>
    <col min="52" max="52" width="21.6640625" style="7" hidden="1" customWidth="1"/>
    <col min="53" max="53" width="19.1640625" style="7" hidden="1" customWidth="1"/>
    <col min="54" max="54" width="25" style="7" hidden="1" customWidth="1"/>
    <col min="55" max="55" width="21.6640625" style="7" hidden="1" customWidth="1"/>
    <col min="56" max="56" width="19.1640625" style="7" hidden="1" customWidth="1"/>
    <col min="57" max="57" width="66.5" style="7" customWidth="1"/>
    <col min="58" max="70" width="9.33203125" style="7"/>
    <col min="71" max="91" width="9.33203125" style="7" hidden="1"/>
    <col min="92" max="16384" width="9.33203125" style="7"/>
  </cols>
  <sheetData>
    <row r="1" spans="1:74">
      <c r="A1" s="6" t="s">
        <v>0</v>
      </c>
      <c r="AZ1" s="6" t="s">
        <v>1</v>
      </c>
      <c r="BA1" s="6" t="s">
        <v>2</v>
      </c>
      <c r="BB1" s="6" t="s">
        <v>1</v>
      </c>
      <c r="BT1" s="6" t="s">
        <v>3</v>
      </c>
      <c r="BU1" s="6" t="s">
        <v>3</v>
      </c>
      <c r="BV1" s="6" t="s">
        <v>4</v>
      </c>
    </row>
    <row r="2" spans="1:74" ht="36.950000000000003" customHeight="1">
      <c r="AR2" s="230" t="s">
        <v>5</v>
      </c>
      <c r="AS2" s="231"/>
      <c r="AT2" s="231"/>
      <c r="AU2" s="231"/>
      <c r="AV2" s="231"/>
      <c r="AW2" s="231"/>
      <c r="AX2" s="231"/>
      <c r="AY2" s="231"/>
      <c r="AZ2" s="231"/>
      <c r="BA2" s="231"/>
      <c r="BB2" s="231"/>
      <c r="BC2" s="231"/>
      <c r="BD2" s="231"/>
      <c r="BE2" s="231"/>
      <c r="BS2" s="8" t="s">
        <v>6</v>
      </c>
      <c r="BT2" s="8" t="s">
        <v>7</v>
      </c>
    </row>
    <row r="3" spans="1:74" ht="6.95" customHeight="1">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1"/>
      <c r="BS3" s="8" t="s">
        <v>6</v>
      </c>
      <c r="BT3" s="8" t="s">
        <v>8</v>
      </c>
    </row>
    <row r="4" spans="1:74" ht="24.95" customHeight="1">
      <c r="B4" s="11"/>
      <c r="D4" s="12" t="s">
        <v>9</v>
      </c>
      <c r="AR4" s="11"/>
      <c r="AS4" s="13" t="s">
        <v>10</v>
      </c>
      <c r="BE4" s="14" t="s">
        <v>11</v>
      </c>
      <c r="BS4" s="8" t="s">
        <v>12</v>
      </c>
    </row>
    <row r="5" spans="1:74" ht="12" customHeight="1">
      <c r="B5" s="11"/>
      <c r="D5" s="15" t="s">
        <v>13</v>
      </c>
      <c r="K5" s="247"/>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R5" s="11"/>
      <c r="BE5" s="244" t="s">
        <v>14</v>
      </c>
      <c r="BS5" s="8" t="s">
        <v>6</v>
      </c>
    </row>
    <row r="6" spans="1:74" ht="36.950000000000003" customHeight="1">
      <c r="B6" s="11"/>
      <c r="D6" s="16" t="s">
        <v>15</v>
      </c>
      <c r="K6" s="248" t="s">
        <v>16</v>
      </c>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R6" s="11"/>
      <c r="BE6" s="245"/>
      <c r="BS6" s="8" t="s">
        <v>6</v>
      </c>
    </row>
    <row r="7" spans="1:74" ht="12" customHeight="1">
      <c r="B7" s="11"/>
      <c r="D7" s="17" t="s">
        <v>17</v>
      </c>
      <c r="K7" s="18" t="s">
        <v>1</v>
      </c>
      <c r="AK7" s="17" t="s">
        <v>18</v>
      </c>
      <c r="AN7" s="18" t="s">
        <v>1</v>
      </c>
      <c r="AR7" s="11"/>
      <c r="BE7" s="245"/>
      <c r="BS7" s="8" t="s">
        <v>6</v>
      </c>
    </row>
    <row r="8" spans="1:74" ht="12" customHeight="1">
      <c r="B8" s="11"/>
      <c r="D8" s="17" t="s">
        <v>19</v>
      </c>
      <c r="K8" s="18" t="s">
        <v>20</v>
      </c>
      <c r="AK8" s="17" t="s">
        <v>21</v>
      </c>
      <c r="AN8" s="5" t="s">
        <v>22</v>
      </c>
      <c r="AR8" s="11"/>
      <c r="BE8" s="245"/>
      <c r="BS8" s="8" t="s">
        <v>6</v>
      </c>
    </row>
    <row r="9" spans="1:74" ht="14.45" customHeight="1">
      <c r="B9" s="11"/>
      <c r="AR9" s="11"/>
      <c r="BE9" s="245"/>
      <c r="BS9" s="8" t="s">
        <v>6</v>
      </c>
    </row>
    <row r="10" spans="1:74" ht="12" customHeight="1">
      <c r="B10" s="11"/>
      <c r="D10" s="17" t="s">
        <v>23</v>
      </c>
      <c r="AK10" s="17" t="s">
        <v>24</v>
      </c>
      <c r="AN10" s="18" t="s">
        <v>1</v>
      </c>
      <c r="AR10" s="11"/>
      <c r="BE10" s="245"/>
      <c r="BS10" s="8" t="s">
        <v>6</v>
      </c>
    </row>
    <row r="11" spans="1:74" ht="18.600000000000001" customHeight="1">
      <c r="B11" s="11"/>
      <c r="E11" s="18" t="s">
        <v>25</v>
      </c>
      <c r="AK11" s="17" t="s">
        <v>26</v>
      </c>
      <c r="AN11" s="18" t="s">
        <v>1</v>
      </c>
      <c r="AR11" s="11"/>
      <c r="BE11" s="245"/>
      <c r="BS11" s="8" t="s">
        <v>6</v>
      </c>
    </row>
    <row r="12" spans="1:74" ht="6.95" customHeight="1">
      <c r="B12" s="11"/>
      <c r="AR12" s="11"/>
      <c r="BE12" s="245"/>
      <c r="BS12" s="8" t="s">
        <v>6</v>
      </c>
    </row>
    <row r="13" spans="1:74" ht="12" customHeight="1">
      <c r="B13" s="11"/>
      <c r="D13" s="17" t="s">
        <v>27</v>
      </c>
      <c r="AK13" s="17" t="s">
        <v>24</v>
      </c>
      <c r="AN13" s="4" t="s">
        <v>28</v>
      </c>
      <c r="AR13" s="11"/>
      <c r="BE13" s="245"/>
      <c r="BS13" s="8" t="s">
        <v>6</v>
      </c>
    </row>
    <row r="14" spans="1:74" ht="12.75">
      <c r="B14" s="11"/>
      <c r="E14" s="249" t="s">
        <v>28</v>
      </c>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17" t="s">
        <v>26</v>
      </c>
      <c r="AN14" s="4" t="s">
        <v>28</v>
      </c>
      <c r="AR14" s="11"/>
      <c r="BE14" s="245"/>
      <c r="BS14" s="8" t="s">
        <v>6</v>
      </c>
    </row>
    <row r="15" spans="1:74" ht="6.95" customHeight="1">
      <c r="B15" s="11"/>
      <c r="AR15" s="11"/>
      <c r="BE15" s="245"/>
      <c r="BS15" s="8" t="s">
        <v>3</v>
      </c>
    </row>
    <row r="16" spans="1:74" ht="12" customHeight="1">
      <c r="B16" s="11"/>
      <c r="D16" s="17" t="s">
        <v>29</v>
      </c>
      <c r="AK16" s="17" t="s">
        <v>24</v>
      </c>
      <c r="AN16" s="18" t="s">
        <v>1</v>
      </c>
      <c r="AR16" s="11"/>
      <c r="BE16" s="245"/>
      <c r="BS16" s="8" t="s">
        <v>3</v>
      </c>
    </row>
    <row r="17" spans="1:71" ht="18.600000000000001" customHeight="1">
      <c r="B17" s="11"/>
      <c r="E17" s="18" t="s">
        <v>30</v>
      </c>
      <c r="AK17" s="17" t="s">
        <v>26</v>
      </c>
      <c r="AN17" s="18" t="s">
        <v>1</v>
      </c>
      <c r="AR17" s="11"/>
      <c r="BE17" s="245"/>
      <c r="BS17" s="8" t="s">
        <v>31</v>
      </c>
    </row>
    <row r="18" spans="1:71" ht="6.95" customHeight="1">
      <c r="B18" s="11"/>
      <c r="AR18" s="11"/>
      <c r="BE18" s="245"/>
      <c r="BS18" s="8" t="s">
        <v>6</v>
      </c>
    </row>
    <row r="19" spans="1:71" ht="12" customHeight="1">
      <c r="B19" s="11"/>
      <c r="D19" s="17" t="s">
        <v>32</v>
      </c>
      <c r="AK19" s="17" t="s">
        <v>24</v>
      </c>
      <c r="AN19" s="18" t="s">
        <v>1</v>
      </c>
      <c r="AR19" s="11"/>
      <c r="BE19" s="245"/>
      <c r="BS19" s="8" t="s">
        <v>6</v>
      </c>
    </row>
    <row r="20" spans="1:71" ht="18.600000000000001" customHeight="1">
      <c r="B20" s="11"/>
      <c r="E20" s="18" t="s">
        <v>33</v>
      </c>
      <c r="AK20" s="17" t="s">
        <v>26</v>
      </c>
      <c r="AN20" s="18" t="s">
        <v>1</v>
      </c>
      <c r="AR20" s="11"/>
      <c r="BE20" s="245"/>
      <c r="BS20" s="8" t="s">
        <v>31</v>
      </c>
    </row>
    <row r="21" spans="1:71" ht="6.95" customHeight="1">
      <c r="B21" s="11"/>
      <c r="AR21" s="11"/>
      <c r="BE21" s="245"/>
    </row>
    <row r="22" spans="1:71" ht="12" customHeight="1">
      <c r="B22" s="11"/>
      <c r="D22" s="17" t="s">
        <v>34</v>
      </c>
      <c r="AR22" s="11"/>
      <c r="BE22" s="245"/>
    </row>
    <row r="23" spans="1:71" ht="16.5" customHeight="1">
      <c r="B23" s="11"/>
      <c r="E23" s="251" t="s">
        <v>1</v>
      </c>
      <c r="F23" s="251"/>
      <c r="G23" s="251"/>
      <c r="H23" s="25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c r="AF23" s="251"/>
      <c r="AG23" s="251"/>
      <c r="AH23" s="251"/>
      <c r="AI23" s="251"/>
      <c r="AJ23" s="251"/>
      <c r="AK23" s="251"/>
      <c r="AL23" s="251"/>
      <c r="AM23" s="251"/>
      <c r="AN23" s="251"/>
      <c r="AR23" s="11"/>
      <c r="BE23" s="245"/>
    </row>
    <row r="24" spans="1:71" ht="6.95" customHeight="1">
      <c r="B24" s="11"/>
      <c r="AR24" s="11"/>
      <c r="BE24" s="245"/>
    </row>
    <row r="25" spans="1:71" ht="6.95" customHeight="1">
      <c r="B25" s="11"/>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R25" s="11"/>
      <c r="BE25" s="245"/>
    </row>
    <row r="26" spans="1:71" s="25" customFormat="1" ht="25.9" customHeight="1">
      <c r="A26" s="21"/>
      <c r="B26" s="22"/>
      <c r="C26" s="21"/>
      <c r="D26" s="23" t="s">
        <v>35</v>
      </c>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52">
        <f>ROUND(AG94,2)</f>
        <v>0</v>
      </c>
      <c r="AL26" s="253"/>
      <c r="AM26" s="253"/>
      <c r="AN26" s="253"/>
      <c r="AO26" s="253"/>
      <c r="AP26" s="21"/>
      <c r="AQ26" s="21"/>
      <c r="AR26" s="22"/>
      <c r="BE26" s="245"/>
    </row>
    <row r="27" spans="1:71" s="25" customFormat="1" ht="6.95" customHeight="1">
      <c r="A27" s="21"/>
      <c r="B27" s="22"/>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2"/>
      <c r="BE27" s="245"/>
    </row>
    <row r="28" spans="1:71" s="25" customFormat="1" ht="12.75">
      <c r="A28" s="21"/>
      <c r="B28" s="22"/>
      <c r="C28" s="21"/>
      <c r="D28" s="21"/>
      <c r="E28" s="21"/>
      <c r="F28" s="21"/>
      <c r="G28" s="21"/>
      <c r="H28" s="21"/>
      <c r="I28" s="21"/>
      <c r="J28" s="21"/>
      <c r="K28" s="21"/>
      <c r="L28" s="254" t="s">
        <v>36</v>
      </c>
      <c r="M28" s="254"/>
      <c r="N28" s="254"/>
      <c r="O28" s="254"/>
      <c r="P28" s="254"/>
      <c r="Q28" s="21"/>
      <c r="R28" s="21"/>
      <c r="S28" s="21"/>
      <c r="T28" s="21"/>
      <c r="U28" s="21"/>
      <c r="V28" s="21"/>
      <c r="W28" s="254" t="s">
        <v>37</v>
      </c>
      <c r="X28" s="254"/>
      <c r="Y28" s="254"/>
      <c r="Z28" s="254"/>
      <c r="AA28" s="254"/>
      <c r="AB28" s="254"/>
      <c r="AC28" s="254"/>
      <c r="AD28" s="254"/>
      <c r="AE28" s="254"/>
      <c r="AF28" s="21"/>
      <c r="AG28" s="21"/>
      <c r="AH28" s="21"/>
      <c r="AI28" s="21"/>
      <c r="AJ28" s="21"/>
      <c r="AK28" s="254" t="s">
        <v>38</v>
      </c>
      <c r="AL28" s="254"/>
      <c r="AM28" s="254"/>
      <c r="AN28" s="254"/>
      <c r="AO28" s="254"/>
      <c r="AP28" s="21"/>
      <c r="AQ28" s="21"/>
      <c r="AR28" s="22"/>
      <c r="BE28" s="245"/>
    </row>
    <row r="29" spans="1:71" s="26" customFormat="1" ht="14.45" customHeight="1">
      <c r="B29" s="27"/>
      <c r="D29" s="17" t="s">
        <v>39</v>
      </c>
      <c r="F29" s="17" t="s">
        <v>40</v>
      </c>
      <c r="L29" s="242">
        <v>0.21</v>
      </c>
      <c r="M29" s="238"/>
      <c r="N29" s="238"/>
      <c r="O29" s="238"/>
      <c r="P29" s="238"/>
      <c r="W29" s="237">
        <f>ROUND(AZ94, 2)</f>
        <v>0</v>
      </c>
      <c r="X29" s="238"/>
      <c r="Y29" s="238"/>
      <c r="Z29" s="238"/>
      <c r="AA29" s="238"/>
      <c r="AB29" s="238"/>
      <c r="AC29" s="238"/>
      <c r="AD29" s="238"/>
      <c r="AE29" s="238"/>
      <c r="AK29" s="237">
        <f>ROUND(AV94, 2)</f>
        <v>0</v>
      </c>
      <c r="AL29" s="238"/>
      <c r="AM29" s="238"/>
      <c r="AN29" s="238"/>
      <c r="AO29" s="238"/>
      <c r="AR29" s="27"/>
      <c r="BE29" s="246"/>
    </row>
    <row r="30" spans="1:71" s="26" customFormat="1" ht="14.45" customHeight="1">
      <c r="B30" s="27"/>
      <c r="F30" s="17" t="s">
        <v>41</v>
      </c>
      <c r="L30" s="242">
        <v>0.15</v>
      </c>
      <c r="M30" s="238"/>
      <c r="N30" s="238"/>
      <c r="O30" s="238"/>
      <c r="P30" s="238"/>
      <c r="W30" s="237">
        <f>ROUND(BA94, 2)</f>
        <v>0</v>
      </c>
      <c r="X30" s="238"/>
      <c r="Y30" s="238"/>
      <c r="Z30" s="238"/>
      <c r="AA30" s="238"/>
      <c r="AB30" s="238"/>
      <c r="AC30" s="238"/>
      <c r="AD30" s="238"/>
      <c r="AE30" s="238"/>
      <c r="AK30" s="237">
        <f>ROUND(AW94, 2)</f>
        <v>0</v>
      </c>
      <c r="AL30" s="238"/>
      <c r="AM30" s="238"/>
      <c r="AN30" s="238"/>
      <c r="AO30" s="238"/>
      <c r="AR30" s="27"/>
      <c r="BE30" s="246"/>
    </row>
    <row r="31" spans="1:71" s="26" customFormat="1" ht="14.45" hidden="1" customHeight="1">
      <c r="B31" s="27"/>
      <c r="F31" s="17" t="s">
        <v>42</v>
      </c>
      <c r="L31" s="242">
        <v>0.21</v>
      </c>
      <c r="M31" s="238"/>
      <c r="N31" s="238"/>
      <c r="O31" s="238"/>
      <c r="P31" s="238"/>
      <c r="W31" s="237">
        <f>ROUND(BB94, 2)</f>
        <v>0</v>
      </c>
      <c r="X31" s="238"/>
      <c r="Y31" s="238"/>
      <c r="Z31" s="238"/>
      <c r="AA31" s="238"/>
      <c r="AB31" s="238"/>
      <c r="AC31" s="238"/>
      <c r="AD31" s="238"/>
      <c r="AE31" s="238"/>
      <c r="AK31" s="237">
        <v>0</v>
      </c>
      <c r="AL31" s="238"/>
      <c r="AM31" s="238"/>
      <c r="AN31" s="238"/>
      <c r="AO31" s="238"/>
      <c r="AR31" s="27"/>
      <c r="BE31" s="246"/>
    </row>
    <row r="32" spans="1:71" s="26" customFormat="1" ht="14.45" hidden="1" customHeight="1">
      <c r="B32" s="27"/>
      <c r="F32" s="17" t="s">
        <v>43</v>
      </c>
      <c r="L32" s="242">
        <v>0.15</v>
      </c>
      <c r="M32" s="238"/>
      <c r="N32" s="238"/>
      <c r="O32" s="238"/>
      <c r="P32" s="238"/>
      <c r="W32" s="237">
        <f>ROUND(BC94, 2)</f>
        <v>0</v>
      </c>
      <c r="X32" s="238"/>
      <c r="Y32" s="238"/>
      <c r="Z32" s="238"/>
      <c r="AA32" s="238"/>
      <c r="AB32" s="238"/>
      <c r="AC32" s="238"/>
      <c r="AD32" s="238"/>
      <c r="AE32" s="238"/>
      <c r="AK32" s="237">
        <v>0</v>
      </c>
      <c r="AL32" s="238"/>
      <c r="AM32" s="238"/>
      <c r="AN32" s="238"/>
      <c r="AO32" s="238"/>
      <c r="AR32" s="27"/>
      <c r="BE32" s="246"/>
    </row>
    <row r="33" spans="1:57" s="26" customFormat="1" ht="14.45" hidden="1" customHeight="1">
      <c r="B33" s="27"/>
      <c r="F33" s="17" t="s">
        <v>44</v>
      </c>
      <c r="L33" s="242">
        <v>0</v>
      </c>
      <c r="M33" s="238"/>
      <c r="N33" s="238"/>
      <c r="O33" s="238"/>
      <c r="P33" s="238"/>
      <c r="W33" s="237">
        <f>ROUND(BD94, 2)</f>
        <v>0</v>
      </c>
      <c r="X33" s="238"/>
      <c r="Y33" s="238"/>
      <c r="Z33" s="238"/>
      <c r="AA33" s="238"/>
      <c r="AB33" s="238"/>
      <c r="AC33" s="238"/>
      <c r="AD33" s="238"/>
      <c r="AE33" s="238"/>
      <c r="AK33" s="237">
        <v>0</v>
      </c>
      <c r="AL33" s="238"/>
      <c r="AM33" s="238"/>
      <c r="AN33" s="238"/>
      <c r="AO33" s="238"/>
      <c r="AR33" s="27"/>
      <c r="BE33" s="246"/>
    </row>
    <row r="34" spans="1:57" s="25" customFormat="1" ht="6.95" customHeight="1">
      <c r="A34" s="21"/>
      <c r="B34" s="22"/>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2"/>
      <c r="BE34" s="245"/>
    </row>
    <row r="35" spans="1:57" s="25" customFormat="1" ht="25.9" customHeight="1">
      <c r="A35" s="21"/>
      <c r="B35" s="22"/>
      <c r="C35" s="28"/>
      <c r="D35" s="29" t="s">
        <v>45</v>
      </c>
      <c r="E35" s="30"/>
      <c r="F35" s="30"/>
      <c r="G35" s="30"/>
      <c r="H35" s="30"/>
      <c r="I35" s="30"/>
      <c r="J35" s="30"/>
      <c r="K35" s="30"/>
      <c r="L35" s="30"/>
      <c r="M35" s="30"/>
      <c r="N35" s="30"/>
      <c r="O35" s="30"/>
      <c r="P35" s="30"/>
      <c r="Q35" s="30"/>
      <c r="R35" s="30"/>
      <c r="S35" s="30"/>
      <c r="T35" s="31" t="s">
        <v>46</v>
      </c>
      <c r="U35" s="30"/>
      <c r="V35" s="30"/>
      <c r="W35" s="30"/>
      <c r="X35" s="229" t="s">
        <v>47</v>
      </c>
      <c r="Y35" s="227"/>
      <c r="Z35" s="227"/>
      <c r="AA35" s="227"/>
      <c r="AB35" s="227"/>
      <c r="AC35" s="30"/>
      <c r="AD35" s="30"/>
      <c r="AE35" s="30"/>
      <c r="AF35" s="30"/>
      <c r="AG35" s="30"/>
      <c r="AH35" s="30"/>
      <c r="AI35" s="30"/>
      <c r="AJ35" s="30"/>
      <c r="AK35" s="226">
        <f>SUM(AK26:AK33)</f>
        <v>0</v>
      </c>
      <c r="AL35" s="227"/>
      <c r="AM35" s="227"/>
      <c r="AN35" s="227"/>
      <c r="AO35" s="228"/>
      <c r="AP35" s="28"/>
      <c r="AQ35" s="28"/>
      <c r="AR35" s="22"/>
      <c r="BE35" s="21"/>
    </row>
    <row r="36" spans="1:57" s="25" customFormat="1" ht="6.95" customHeight="1">
      <c r="A36" s="21"/>
      <c r="B36" s="22"/>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2"/>
      <c r="BE36" s="21"/>
    </row>
    <row r="37" spans="1:57" s="25" customFormat="1" ht="14.45" customHeight="1">
      <c r="A37" s="21"/>
      <c r="B37" s="22"/>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2"/>
      <c r="BE37" s="21"/>
    </row>
    <row r="38" spans="1:57" ht="14.45" customHeight="1">
      <c r="B38" s="11"/>
      <c r="AR38" s="11"/>
    </row>
    <row r="39" spans="1:57" ht="14.45" customHeight="1">
      <c r="B39" s="11"/>
      <c r="AR39" s="11"/>
    </row>
    <row r="40" spans="1:57" ht="14.45" customHeight="1">
      <c r="B40" s="11"/>
      <c r="AR40" s="11"/>
    </row>
    <row r="41" spans="1:57" ht="14.45" customHeight="1">
      <c r="B41" s="11"/>
      <c r="AR41" s="11"/>
    </row>
    <row r="42" spans="1:57" ht="14.45" customHeight="1">
      <c r="B42" s="11"/>
      <c r="AR42" s="11"/>
    </row>
    <row r="43" spans="1:57" ht="14.45" customHeight="1">
      <c r="B43" s="11"/>
      <c r="AR43" s="11"/>
    </row>
    <row r="44" spans="1:57" ht="14.45" customHeight="1">
      <c r="B44" s="11"/>
      <c r="AR44" s="11"/>
    </row>
    <row r="45" spans="1:57" ht="14.45" customHeight="1">
      <c r="B45" s="11"/>
      <c r="AR45" s="11"/>
    </row>
    <row r="46" spans="1:57" ht="14.45" customHeight="1">
      <c r="B46" s="11"/>
      <c r="AR46" s="11"/>
    </row>
    <row r="47" spans="1:57" ht="14.45" customHeight="1">
      <c r="B47" s="11"/>
      <c r="AR47" s="11"/>
    </row>
    <row r="48" spans="1:57" ht="14.45" customHeight="1">
      <c r="B48" s="11"/>
      <c r="AR48" s="11"/>
    </row>
    <row r="49" spans="1:57" s="25" customFormat="1" ht="14.45" customHeight="1">
      <c r="B49" s="32"/>
      <c r="D49" s="33" t="s">
        <v>48</v>
      </c>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3" t="s">
        <v>49</v>
      </c>
      <c r="AI49" s="34"/>
      <c r="AJ49" s="34"/>
      <c r="AK49" s="34"/>
      <c r="AL49" s="34"/>
      <c r="AM49" s="34"/>
      <c r="AN49" s="34"/>
      <c r="AO49" s="34"/>
      <c r="AR49" s="32"/>
    </row>
    <row r="50" spans="1:57">
      <c r="B50" s="11"/>
      <c r="AR50" s="11"/>
    </row>
    <row r="51" spans="1:57">
      <c r="B51" s="11"/>
      <c r="AR51" s="11"/>
    </row>
    <row r="52" spans="1:57">
      <c r="B52" s="11"/>
      <c r="AR52" s="11"/>
    </row>
    <row r="53" spans="1:57">
      <c r="B53" s="11"/>
      <c r="AR53" s="11"/>
    </row>
    <row r="54" spans="1:57">
      <c r="B54" s="11"/>
      <c r="AR54" s="11"/>
    </row>
    <row r="55" spans="1:57">
      <c r="B55" s="11"/>
      <c r="AR55" s="11"/>
    </row>
    <row r="56" spans="1:57">
      <c r="B56" s="11"/>
      <c r="AR56" s="11"/>
    </row>
    <row r="57" spans="1:57">
      <c r="B57" s="11"/>
      <c r="AR57" s="11"/>
    </row>
    <row r="58" spans="1:57">
      <c r="B58" s="11"/>
      <c r="AR58" s="11"/>
    </row>
    <row r="59" spans="1:57">
      <c r="B59" s="11"/>
      <c r="AR59" s="11"/>
    </row>
    <row r="60" spans="1:57" s="25" customFormat="1" ht="12.75">
      <c r="A60" s="21"/>
      <c r="B60" s="22"/>
      <c r="C60" s="21"/>
      <c r="D60" s="35" t="s">
        <v>50</v>
      </c>
      <c r="E60" s="24"/>
      <c r="F60" s="24"/>
      <c r="G60" s="24"/>
      <c r="H60" s="24"/>
      <c r="I60" s="24"/>
      <c r="J60" s="24"/>
      <c r="K60" s="24"/>
      <c r="L60" s="24"/>
      <c r="M60" s="24"/>
      <c r="N60" s="24"/>
      <c r="O60" s="24"/>
      <c r="P60" s="24"/>
      <c r="Q60" s="24"/>
      <c r="R60" s="24"/>
      <c r="S60" s="24"/>
      <c r="T60" s="24"/>
      <c r="U60" s="24"/>
      <c r="V60" s="35" t="s">
        <v>51</v>
      </c>
      <c r="W60" s="24"/>
      <c r="X60" s="24"/>
      <c r="Y60" s="24"/>
      <c r="Z60" s="24"/>
      <c r="AA60" s="24"/>
      <c r="AB60" s="24"/>
      <c r="AC60" s="24"/>
      <c r="AD60" s="24"/>
      <c r="AE60" s="24"/>
      <c r="AF60" s="24"/>
      <c r="AG60" s="24"/>
      <c r="AH60" s="35" t="s">
        <v>50</v>
      </c>
      <c r="AI60" s="24"/>
      <c r="AJ60" s="24"/>
      <c r="AK60" s="24"/>
      <c r="AL60" s="24"/>
      <c r="AM60" s="35" t="s">
        <v>51</v>
      </c>
      <c r="AN60" s="24"/>
      <c r="AO60" s="24"/>
      <c r="AP60" s="21"/>
      <c r="AQ60" s="21"/>
      <c r="AR60" s="22"/>
      <c r="BE60" s="21"/>
    </row>
    <row r="61" spans="1:57">
      <c r="B61" s="11"/>
      <c r="AR61" s="11"/>
    </row>
    <row r="62" spans="1:57">
      <c r="B62" s="11"/>
      <c r="AR62" s="11"/>
    </row>
    <row r="63" spans="1:57">
      <c r="B63" s="11"/>
      <c r="AR63" s="11"/>
    </row>
    <row r="64" spans="1:57" s="25" customFormat="1" ht="12.75">
      <c r="A64" s="21"/>
      <c r="B64" s="22"/>
      <c r="C64" s="21"/>
      <c r="D64" s="33" t="s">
        <v>52</v>
      </c>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3" t="s">
        <v>53</v>
      </c>
      <c r="AI64" s="36"/>
      <c r="AJ64" s="36"/>
      <c r="AK64" s="36"/>
      <c r="AL64" s="36"/>
      <c r="AM64" s="36"/>
      <c r="AN64" s="36"/>
      <c r="AO64" s="36"/>
      <c r="AP64" s="21"/>
      <c r="AQ64" s="21"/>
      <c r="AR64" s="22"/>
      <c r="BE64" s="21"/>
    </row>
    <row r="65" spans="1:57">
      <c r="B65" s="11"/>
      <c r="AR65" s="11"/>
    </row>
    <row r="66" spans="1:57">
      <c r="B66" s="11"/>
      <c r="AR66" s="11"/>
    </row>
    <row r="67" spans="1:57">
      <c r="B67" s="11"/>
      <c r="AR67" s="11"/>
    </row>
    <row r="68" spans="1:57">
      <c r="B68" s="11"/>
      <c r="AR68" s="11"/>
    </row>
    <row r="69" spans="1:57">
      <c r="B69" s="11"/>
      <c r="AR69" s="11"/>
    </row>
    <row r="70" spans="1:57">
      <c r="B70" s="11"/>
      <c r="AR70" s="11"/>
    </row>
    <row r="71" spans="1:57">
      <c r="B71" s="11"/>
      <c r="AR71" s="11"/>
    </row>
    <row r="72" spans="1:57">
      <c r="B72" s="11"/>
      <c r="AR72" s="11"/>
    </row>
    <row r="73" spans="1:57">
      <c r="B73" s="11"/>
      <c r="AR73" s="11"/>
    </row>
    <row r="74" spans="1:57">
      <c r="B74" s="11"/>
      <c r="AR74" s="11"/>
    </row>
    <row r="75" spans="1:57" s="25" customFormat="1" ht="12.75">
      <c r="A75" s="21"/>
      <c r="B75" s="22"/>
      <c r="C75" s="21"/>
      <c r="D75" s="35" t="s">
        <v>50</v>
      </c>
      <c r="E75" s="24"/>
      <c r="F75" s="24"/>
      <c r="G75" s="24"/>
      <c r="H75" s="24"/>
      <c r="I75" s="24"/>
      <c r="J75" s="24"/>
      <c r="K75" s="24"/>
      <c r="L75" s="24"/>
      <c r="M75" s="24"/>
      <c r="N75" s="24"/>
      <c r="O75" s="24"/>
      <c r="P75" s="24"/>
      <c r="Q75" s="24"/>
      <c r="R75" s="24"/>
      <c r="S75" s="24"/>
      <c r="T75" s="24"/>
      <c r="U75" s="24"/>
      <c r="V75" s="35" t="s">
        <v>51</v>
      </c>
      <c r="W75" s="24"/>
      <c r="X75" s="24"/>
      <c r="Y75" s="24"/>
      <c r="Z75" s="24"/>
      <c r="AA75" s="24"/>
      <c r="AB75" s="24"/>
      <c r="AC75" s="24"/>
      <c r="AD75" s="24"/>
      <c r="AE75" s="24"/>
      <c r="AF75" s="24"/>
      <c r="AG75" s="24"/>
      <c r="AH75" s="35" t="s">
        <v>50</v>
      </c>
      <c r="AI75" s="24"/>
      <c r="AJ75" s="24"/>
      <c r="AK75" s="24"/>
      <c r="AL75" s="24"/>
      <c r="AM75" s="35" t="s">
        <v>51</v>
      </c>
      <c r="AN75" s="24"/>
      <c r="AO75" s="24"/>
      <c r="AP75" s="21"/>
      <c r="AQ75" s="21"/>
      <c r="AR75" s="22"/>
      <c r="BE75" s="21"/>
    </row>
    <row r="76" spans="1:57" s="25" customFormat="1">
      <c r="A76" s="21"/>
      <c r="B76" s="22"/>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2"/>
      <c r="BE76" s="21"/>
    </row>
    <row r="77" spans="1:57" s="25" customFormat="1" ht="6.95" customHeight="1">
      <c r="A77" s="21"/>
      <c r="B77" s="37"/>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22"/>
      <c r="BE77" s="21"/>
    </row>
    <row r="81" spans="1:91" s="25" customFormat="1" ht="6.95" customHeight="1">
      <c r="A81" s="21"/>
      <c r="B81" s="39"/>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22"/>
      <c r="BE81" s="21"/>
    </row>
    <row r="82" spans="1:91" s="25" customFormat="1" ht="24.95" customHeight="1">
      <c r="A82" s="21"/>
      <c r="B82" s="22"/>
      <c r="C82" s="12" t="s">
        <v>54</v>
      </c>
      <c r="D82" s="2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2"/>
      <c r="BE82" s="21"/>
    </row>
    <row r="83" spans="1:91" s="25" customFormat="1" ht="6.95" customHeight="1">
      <c r="A83" s="21"/>
      <c r="B83" s="22"/>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2"/>
      <c r="BE83" s="21"/>
    </row>
    <row r="84" spans="1:91" s="41" customFormat="1" ht="12" customHeight="1">
      <c r="B84" s="42"/>
      <c r="C84" s="17" t="s">
        <v>13</v>
      </c>
      <c r="L84" s="41">
        <f>K5</f>
        <v>0</v>
      </c>
      <c r="AR84" s="42"/>
    </row>
    <row r="85" spans="1:91" s="43" customFormat="1" ht="36.950000000000003" customHeight="1">
      <c r="B85" s="44"/>
      <c r="C85" s="45" t="s">
        <v>15</v>
      </c>
      <c r="L85" s="239" t="str">
        <f>K6</f>
        <v>SPŠ stavební Pardubice - rekonstrukce domova mládeže DM4</v>
      </c>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240"/>
      <c r="AL85" s="240"/>
      <c r="AM85" s="240"/>
      <c r="AN85" s="240"/>
      <c r="AO85" s="240"/>
      <c r="AR85" s="44"/>
    </row>
    <row r="86" spans="1:91" s="25" customFormat="1" ht="6.95" customHeight="1">
      <c r="A86" s="21"/>
      <c r="B86" s="22"/>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2"/>
      <c r="BE86" s="21"/>
    </row>
    <row r="87" spans="1:91" s="25" customFormat="1" ht="12" customHeight="1">
      <c r="A87" s="21"/>
      <c r="B87" s="22"/>
      <c r="C87" s="17" t="s">
        <v>19</v>
      </c>
      <c r="D87" s="21"/>
      <c r="E87" s="21"/>
      <c r="F87" s="21"/>
      <c r="G87" s="21"/>
      <c r="H87" s="21"/>
      <c r="I87" s="21"/>
      <c r="J87" s="21"/>
      <c r="K87" s="21"/>
      <c r="L87" s="46" t="str">
        <f>IF(K8="","",K8)</f>
        <v>Pardubice</v>
      </c>
      <c r="M87" s="21"/>
      <c r="N87" s="21"/>
      <c r="O87" s="21"/>
      <c r="P87" s="21"/>
      <c r="Q87" s="21"/>
      <c r="R87" s="21"/>
      <c r="S87" s="21"/>
      <c r="T87" s="21"/>
      <c r="U87" s="21"/>
      <c r="V87" s="21"/>
      <c r="W87" s="21"/>
      <c r="X87" s="21"/>
      <c r="Y87" s="21"/>
      <c r="Z87" s="21"/>
      <c r="AA87" s="21"/>
      <c r="AB87" s="21"/>
      <c r="AC87" s="21"/>
      <c r="AD87" s="21"/>
      <c r="AE87" s="21"/>
      <c r="AF87" s="21"/>
      <c r="AG87" s="21"/>
      <c r="AH87" s="21"/>
      <c r="AI87" s="17" t="s">
        <v>21</v>
      </c>
      <c r="AJ87" s="21"/>
      <c r="AK87" s="21"/>
      <c r="AL87" s="21"/>
      <c r="AM87" s="222" t="str">
        <f>IF(AN8= "","",AN8)</f>
        <v>22. 9. 2020</v>
      </c>
      <c r="AN87" s="222"/>
      <c r="AO87" s="21"/>
      <c r="AP87" s="21"/>
      <c r="AQ87" s="21"/>
      <c r="AR87" s="22"/>
      <c r="BE87" s="21"/>
    </row>
    <row r="88" spans="1:91" s="25" customFormat="1" ht="6.95" customHeight="1">
      <c r="A88" s="21"/>
      <c r="B88" s="22"/>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c r="AC88" s="21"/>
      <c r="AD88" s="21"/>
      <c r="AE88" s="21"/>
      <c r="AF88" s="21"/>
      <c r="AG88" s="21"/>
      <c r="AH88" s="21"/>
      <c r="AI88" s="21"/>
      <c r="AJ88" s="21"/>
      <c r="AK88" s="21"/>
      <c r="AL88" s="21"/>
      <c r="AM88" s="21"/>
      <c r="AN88" s="21"/>
      <c r="AO88" s="21"/>
      <c r="AP88" s="21"/>
      <c r="AQ88" s="21"/>
      <c r="AR88" s="22"/>
      <c r="BE88" s="21"/>
    </row>
    <row r="89" spans="1:91" s="25" customFormat="1" ht="15.2" customHeight="1">
      <c r="A89" s="21"/>
      <c r="B89" s="22"/>
      <c r="C89" s="17" t="s">
        <v>23</v>
      </c>
      <c r="D89" s="21"/>
      <c r="E89" s="21"/>
      <c r="F89" s="21"/>
      <c r="G89" s="21"/>
      <c r="H89" s="21"/>
      <c r="I89" s="21"/>
      <c r="J89" s="21"/>
      <c r="K89" s="21"/>
      <c r="L89" s="41" t="str">
        <f>IF(E11= "","",E11)</f>
        <v>Pardubický kraj</v>
      </c>
      <c r="M89" s="21"/>
      <c r="N89" s="21"/>
      <c r="O89" s="21"/>
      <c r="P89" s="21"/>
      <c r="Q89" s="21"/>
      <c r="R89" s="21"/>
      <c r="S89" s="21"/>
      <c r="T89" s="21"/>
      <c r="U89" s="21"/>
      <c r="V89" s="21"/>
      <c r="W89" s="21"/>
      <c r="X89" s="21"/>
      <c r="Y89" s="21"/>
      <c r="Z89" s="21"/>
      <c r="AA89" s="21"/>
      <c r="AB89" s="21"/>
      <c r="AC89" s="21"/>
      <c r="AD89" s="21"/>
      <c r="AE89" s="21"/>
      <c r="AF89" s="21"/>
      <c r="AG89" s="21"/>
      <c r="AH89" s="21"/>
      <c r="AI89" s="17" t="s">
        <v>29</v>
      </c>
      <c r="AJ89" s="21"/>
      <c r="AK89" s="21"/>
      <c r="AL89" s="21"/>
      <c r="AM89" s="220" t="str">
        <f>IF(E17="","",E17)</f>
        <v>astalon s.r.o. Pardubice</v>
      </c>
      <c r="AN89" s="221"/>
      <c r="AO89" s="221"/>
      <c r="AP89" s="221"/>
      <c r="AQ89" s="21"/>
      <c r="AR89" s="22"/>
      <c r="AS89" s="233" t="s">
        <v>55</v>
      </c>
      <c r="AT89" s="234"/>
      <c r="AU89" s="47"/>
      <c r="AV89" s="47"/>
      <c r="AW89" s="47"/>
      <c r="AX89" s="47"/>
      <c r="AY89" s="47"/>
      <c r="AZ89" s="47"/>
      <c r="BA89" s="47"/>
      <c r="BB89" s="47"/>
      <c r="BC89" s="47"/>
      <c r="BD89" s="48"/>
      <c r="BE89" s="21"/>
    </row>
    <row r="90" spans="1:91" s="25" customFormat="1" ht="15.2" customHeight="1">
      <c r="A90" s="21"/>
      <c r="B90" s="22"/>
      <c r="C90" s="17" t="s">
        <v>27</v>
      </c>
      <c r="D90" s="21"/>
      <c r="E90" s="21"/>
      <c r="F90" s="21"/>
      <c r="G90" s="21"/>
      <c r="H90" s="21"/>
      <c r="I90" s="21"/>
      <c r="J90" s="21"/>
      <c r="K90" s="21"/>
      <c r="L90" s="41" t="str">
        <f>IF(E14= "Vyplň údaj","",E14)</f>
        <v/>
      </c>
      <c r="M90" s="21"/>
      <c r="N90" s="21"/>
      <c r="O90" s="21"/>
      <c r="P90" s="21"/>
      <c r="Q90" s="21"/>
      <c r="R90" s="21"/>
      <c r="S90" s="21"/>
      <c r="T90" s="21"/>
      <c r="U90" s="21"/>
      <c r="V90" s="21"/>
      <c r="W90" s="21"/>
      <c r="X90" s="21"/>
      <c r="Y90" s="21"/>
      <c r="Z90" s="21"/>
      <c r="AA90" s="21"/>
      <c r="AB90" s="21"/>
      <c r="AC90" s="21"/>
      <c r="AD90" s="21"/>
      <c r="AE90" s="21"/>
      <c r="AF90" s="21"/>
      <c r="AG90" s="21"/>
      <c r="AH90" s="21"/>
      <c r="AI90" s="17" t="s">
        <v>32</v>
      </c>
      <c r="AJ90" s="21"/>
      <c r="AK90" s="21"/>
      <c r="AL90" s="21"/>
      <c r="AM90" s="220" t="str">
        <f>IF(E20="","",E20)</f>
        <v xml:space="preserve"> </v>
      </c>
      <c r="AN90" s="221"/>
      <c r="AO90" s="221"/>
      <c r="AP90" s="221"/>
      <c r="AQ90" s="21"/>
      <c r="AR90" s="22"/>
      <c r="AS90" s="235"/>
      <c r="AT90" s="236"/>
      <c r="AU90" s="49"/>
      <c r="AV90" s="49"/>
      <c r="AW90" s="49"/>
      <c r="AX90" s="49"/>
      <c r="AY90" s="49"/>
      <c r="AZ90" s="49"/>
      <c r="BA90" s="49"/>
      <c r="BB90" s="49"/>
      <c r="BC90" s="49"/>
      <c r="BD90" s="50"/>
      <c r="BE90" s="21"/>
    </row>
    <row r="91" spans="1:91" s="25" customFormat="1" ht="10.7" customHeight="1">
      <c r="A91" s="21"/>
      <c r="B91" s="22"/>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c r="AQ91" s="21"/>
      <c r="AR91" s="22"/>
      <c r="AS91" s="235"/>
      <c r="AT91" s="236"/>
      <c r="AU91" s="49"/>
      <c r="AV91" s="49"/>
      <c r="AW91" s="49"/>
      <c r="AX91" s="49"/>
      <c r="AY91" s="49"/>
      <c r="AZ91" s="49"/>
      <c r="BA91" s="49"/>
      <c r="BB91" s="49"/>
      <c r="BC91" s="49"/>
      <c r="BD91" s="50"/>
      <c r="BE91" s="21"/>
    </row>
    <row r="92" spans="1:91" s="25" customFormat="1" ht="29.25" customHeight="1">
      <c r="A92" s="21"/>
      <c r="B92" s="22"/>
      <c r="C92" s="256" t="s">
        <v>56</v>
      </c>
      <c r="D92" s="224"/>
      <c r="E92" s="224"/>
      <c r="F92" s="224"/>
      <c r="G92" s="224"/>
      <c r="H92" s="51"/>
      <c r="I92" s="223" t="s">
        <v>57</v>
      </c>
      <c r="J92" s="224"/>
      <c r="K92" s="224"/>
      <c r="L92" s="224"/>
      <c r="M92" s="224"/>
      <c r="N92" s="224"/>
      <c r="O92" s="224"/>
      <c r="P92" s="224"/>
      <c r="Q92" s="224"/>
      <c r="R92" s="224"/>
      <c r="S92" s="224"/>
      <c r="T92" s="224"/>
      <c r="U92" s="224"/>
      <c r="V92" s="224"/>
      <c r="W92" s="224"/>
      <c r="X92" s="224"/>
      <c r="Y92" s="224"/>
      <c r="Z92" s="224"/>
      <c r="AA92" s="224"/>
      <c r="AB92" s="224"/>
      <c r="AC92" s="224"/>
      <c r="AD92" s="224"/>
      <c r="AE92" s="224"/>
      <c r="AF92" s="224"/>
      <c r="AG92" s="232" t="s">
        <v>58</v>
      </c>
      <c r="AH92" s="224"/>
      <c r="AI92" s="224"/>
      <c r="AJ92" s="224"/>
      <c r="AK92" s="224"/>
      <c r="AL92" s="224"/>
      <c r="AM92" s="224"/>
      <c r="AN92" s="223" t="s">
        <v>59</v>
      </c>
      <c r="AO92" s="224"/>
      <c r="AP92" s="225"/>
      <c r="AQ92" s="52" t="s">
        <v>60</v>
      </c>
      <c r="AR92" s="22"/>
      <c r="AS92" s="53" t="s">
        <v>61</v>
      </c>
      <c r="AT92" s="54" t="s">
        <v>62</v>
      </c>
      <c r="AU92" s="54" t="s">
        <v>63</v>
      </c>
      <c r="AV92" s="54" t="s">
        <v>64</v>
      </c>
      <c r="AW92" s="54" t="s">
        <v>65</v>
      </c>
      <c r="AX92" s="54" t="s">
        <v>66</v>
      </c>
      <c r="AY92" s="54" t="s">
        <v>67</v>
      </c>
      <c r="AZ92" s="54" t="s">
        <v>68</v>
      </c>
      <c r="BA92" s="54" t="s">
        <v>69</v>
      </c>
      <c r="BB92" s="54" t="s">
        <v>70</v>
      </c>
      <c r="BC92" s="54" t="s">
        <v>71</v>
      </c>
      <c r="BD92" s="55" t="s">
        <v>72</v>
      </c>
      <c r="BE92" s="21"/>
    </row>
    <row r="93" spans="1:91" s="25" customFormat="1" ht="10.7" customHeight="1">
      <c r="A93" s="21"/>
      <c r="B93" s="22"/>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c r="AC93" s="21"/>
      <c r="AD93" s="21"/>
      <c r="AE93" s="21"/>
      <c r="AF93" s="21"/>
      <c r="AG93" s="21"/>
      <c r="AH93" s="21"/>
      <c r="AI93" s="21"/>
      <c r="AJ93" s="21"/>
      <c r="AK93" s="21"/>
      <c r="AL93" s="21"/>
      <c r="AM93" s="21"/>
      <c r="AN93" s="21"/>
      <c r="AO93" s="21"/>
      <c r="AP93" s="21"/>
      <c r="AQ93" s="21"/>
      <c r="AR93" s="22"/>
      <c r="AS93" s="56"/>
      <c r="AT93" s="57"/>
      <c r="AU93" s="57"/>
      <c r="AV93" s="57"/>
      <c r="AW93" s="57"/>
      <c r="AX93" s="57"/>
      <c r="AY93" s="57"/>
      <c r="AZ93" s="57"/>
      <c r="BA93" s="57"/>
      <c r="BB93" s="57"/>
      <c r="BC93" s="57"/>
      <c r="BD93" s="58"/>
      <c r="BE93" s="21"/>
    </row>
    <row r="94" spans="1:91" s="59" customFormat="1" ht="32.450000000000003" customHeight="1">
      <c r="B94" s="60"/>
      <c r="C94" s="61" t="s">
        <v>73</v>
      </c>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243">
        <f>ROUND(AG95+SUM(AG96:AG99)+AG105,2)</f>
        <v>0</v>
      </c>
      <c r="AH94" s="243"/>
      <c r="AI94" s="243"/>
      <c r="AJ94" s="243"/>
      <c r="AK94" s="243"/>
      <c r="AL94" s="243"/>
      <c r="AM94" s="243"/>
      <c r="AN94" s="216">
        <f t="shared" ref="AN94:AN105" si="0">SUM(AG94,AT94)</f>
        <v>0</v>
      </c>
      <c r="AO94" s="216"/>
      <c r="AP94" s="216"/>
      <c r="AQ94" s="63" t="s">
        <v>1</v>
      </c>
      <c r="AR94" s="60"/>
      <c r="AS94" s="64">
        <f>ROUND(AS95+SUM(AS96:AS99)+AS105,2)</f>
        <v>0</v>
      </c>
      <c r="AT94" s="65">
        <f t="shared" ref="AT94:AT105" si="1">ROUND(SUM(AV94:AW94),2)</f>
        <v>0</v>
      </c>
      <c r="AU94" s="66">
        <f>ROUND(AU95+SUM(AU96:AU99)+AU105,5)</f>
        <v>0</v>
      </c>
      <c r="AV94" s="65">
        <f>ROUND(AZ94*L29,2)</f>
        <v>0</v>
      </c>
      <c r="AW94" s="65">
        <f>ROUND(BA94*L30,2)</f>
        <v>0</v>
      </c>
      <c r="AX94" s="65">
        <f>ROUND(BB94*L29,2)</f>
        <v>0</v>
      </c>
      <c r="AY94" s="65">
        <f>ROUND(BC94*L30,2)</f>
        <v>0</v>
      </c>
      <c r="AZ94" s="65">
        <f>ROUND(AZ95+SUM(AZ96:AZ99)+AZ105,2)</f>
        <v>0</v>
      </c>
      <c r="BA94" s="65">
        <f>ROUND(BA95+SUM(BA96:BA99)+BA105,2)</f>
        <v>0</v>
      </c>
      <c r="BB94" s="65">
        <f>ROUND(BB95+SUM(BB96:BB99)+BB105,2)</f>
        <v>0</v>
      </c>
      <c r="BC94" s="65">
        <f>ROUND(BC95+SUM(BC96:BC99)+BC105,2)</f>
        <v>0</v>
      </c>
      <c r="BD94" s="67">
        <f>ROUND(BD95+SUM(BD96:BD99)+BD105,2)</f>
        <v>0</v>
      </c>
      <c r="BS94" s="68" t="s">
        <v>74</v>
      </c>
      <c r="BT94" s="68" t="s">
        <v>75</v>
      </c>
      <c r="BU94" s="69" t="s">
        <v>76</v>
      </c>
      <c r="BV94" s="68" t="s">
        <v>77</v>
      </c>
      <c r="BW94" s="68" t="s">
        <v>4</v>
      </c>
      <c r="BX94" s="68" t="s">
        <v>78</v>
      </c>
      <c r="CL94" s="68" t="s">
        <v>1</v>
      </c>
    </row>
    <row r="95" spans="1:91" s="79" customFormat="1" ht="16.5" customHeight="1">
      <c r="A95" s="70" t="s">
        <v>79</v>
      </c>
      <c r="B95" s="71"/>
      <c r="C95" s="72"/>
      <c r="D95" s="241" t="s">
        <v>80</v>
      </c>
      <c r="E95" s="241"/>
      <c r="F95" s="241"/>
      <c r="G95" s="241"/>
      <c r="H95" s="241"/>
      <c r="I95" s="73"/>
      <c r="J95" s="241" t="s">
        <v>81</v>
      </c>
      <c r="K95" s="241"/>
      <c r="L95" s="241"/>
      <c r="M95" s="241"/>
      <c r="N95" s="241"/>
      <c r="O95" s="241"/>
      <c r="P95" s="241"/>
      <c r="Q95" s="241"/>
      <c r="R95" s="241"/>
      <c r="S95" s="241"/>
      <c r="T95" s="241"/>
      <c r="U95" s="241"/>
      <c r="V95" s="241"/>
      <c r="W95" s="241"/>
      <c r="X95" s="241"/>
      <c r="Y95" s="241"/>
      <c r="Z95" s="241"/>
      <c r="AA95" s="241"/>
      <c r="AB95" s="241"/>
      <c r="AC95" s="241"/>
      <c r="AD95" s="241"/>
      <c r="AE95" s="241"/>
      <c r="AF95" s="241"/>
      <c r="AG95" s="214">
        <f>'1 - Stavební část'!J30</f>
        <v>0</v>
      </c>
      <c r="AH95" s="215"/>
      <c r="AI95" s="215"/>
      <c r="AJ95" s="215"/>
      <c r="AK95" s="215"/>
      <c r="AL95" s="215"/>
      <c r="AM95" s="215"/>
      <c r="AN95" s="214">
        <f t="shared" si="0"/>
        <v>0</v>
      </c>
      <c r="AO95" s="215"/>
      <c r="AP95" s="215"/>
      <c r="AQ95" s="74" t="s">
        <v>82</v>
      </c>
      <c r="AR95" s="71"/>
      <c r="AS95" s="75">
        <v>0</v>
      </c>
      <c r="AT95" s="76">
        <f t="shared" si="1"/>
        <v>0</v>
      </c>
      <c r="AU95" s="77">
        <f>'1 - Stavební část'!P136</f>
        <v>0</v>
      </c>
      <c r="AV95" s="76">
        <f>'1 - Stavební část'!J33</f>
        <v>0</v>
      </c>
      <c r="AW95" s="76">
        <f>'1 - Stavební část'!J34</f>
        <v>0</v>
      </c>
      <c r="AX95" s="76">
        <f>'1 - Stavební část'!J35</f>
        <v>0</v>
      </c>
      <c r="AY95" s="76">
        <f>'1 - Stavební část'!J36</f>
        <v>0</v>
      </c>
      <c r="AZ95" s="76">
        <f>'1 - Stavební část'!F33</f>
        <v>0</v>
      </c>
      <c r="BA95" s="76">
        <f>'1 - Stavební část'!F34</f>
        <v>0</v>
      </c>
      <c r="BB95" s="76">
        <f>'1 - Stavební část'!F35</f>
        <v>0</v>
      </c>
      <c r="BC95" s="76">
        <f>'1 - Stavební část'!F36</f>
        <v>0</v>
      </c>
      <c r="BD95" s="78">
        <f>'1 - Stavební část'!F37</f>
        <v>0</v>
      </c>
      <c r="BT95" s="80" t="s">
        <v>80</v>
      </c>
      <c r="BV95" s="80" t="s">
        <v>77</v>
      </c>
      <c r="BW95" s="80" t="s">
        <v>83</v>
      </c>
      <c r="BX95" s="80" t="s">
        <v>4</v>
      </c>
      <c r="CL95" s="80" t="s">
        <v>1</v>
      </c>
      <c r="CM95" s="80" t="s">
        <v>84</v>
      </c>
    </row>
    <row r="96" spans="1:91" s="79" customFormat="1" ht="16.5" customHeight="1">
      <c r="A96" s="70" t="s">
        <v>79</v>
      </c>
      <c r="B96" s="71"/>
      <c r="C96" s="72"/>
      <c r="D96" s="241" t="s">
        <v>84</v>
      </c>
      <c r="E96" s="241"/>
      <c r="F96" s="241"/>
      <c r="G96" s="241"/>
      <c r="H96" s="241"/>
      <c r="I96" s="73"/>
      <c r="J96" s="241" t="s">
        <v>85</v>
      </c>
      <c r="K96" s="241"/>
      <c r="L96" s="241"/>
      <c r="M96" s="241"/>
      <c r="N96" s="241"/>
      <c r="O96" s="241"/>
      <c r="P96" s="241"/>
      <c r="Q96" s="241"/>
      <c r="R96" s="241"/>
      <c r="S96" s="241"/>
      <c r="T96" s="241"/>
      <c r="U96" s="241"/>
      <c r="V96" s="241"/>
      <c r="W96" s="241"/>
      <c r="X96" s="241"/>
      <c r="Y96" s="241"/>
      <c r="Z96" s="241"/>
      <c r="AA96" s="241"/>
      <c r="AB96" s="241"/>
      <c r="AC96" s="241"/>
      <c r="AD96" s="241"/>
      <c r="AE96" s="241"/>
      <c r="AF96" s="241"/>
      <c r="AG96" s="214">
        <f>'2 - Ústřední vytápění'!J30</f>
        <v>0</v>
      </c>
      <c r="AH96" s="215"/>
      <c r="AI96" s="215"/>
      <c r="AJ96" s="215"/>
      <c r="AK96" s="215"/>
      <c r="AL96" s="215"/>
      <c r="AM96" s="215"/>
      <c r="AN96" s="214">
        <f t="shared" si="0"/>
        <v>0</v>
      </c>
      <c r="AO96" s="215"/>
      <c r="AP96" s="215"/>
      <c r="AQ96" s="74" t="s">
        <v>82</v>
      </c>
      <c r="AR96" s="71"/>
      <c r="AS96" s="75">
        <v>0</v>
      </c>
      <c r="AT96" s="76">
        <f t="shared" si="1"/>
        <v>0</v>
      </c>
      <c r="AU96" s="77">
        <f>'2 - Ústřední vytápění'!P120</f>
        <v>0</v>
      </c>
      <c r="AV96" s="76">
        <f>'2 - Ústřední vytápění'!J33</f>
        <v>0</v>
      </c>
      <c r="AW96" s="76">
        <f>'2 - Ústřední vytápění'!J34</f>
        <v>0</v>
      </c>
      <c r="AX96" s="76">
        <f>'2 - Ústřední vytápění'!J35</f>
        <v>0</v>
      </c>
      <c r="AY96" s="76">
        <f>'2 - Ústřední vytápění'!J36</f>
        <v>0</v>
      </c>
      <c r="AZ96" s="76">
        <f>'2 - Ústřední vytápění'!F33</f>
        <v>0</v>
      </c>
      <c r="BA96" s="76">
        <f>'2 - Ústřední vytápění'!F34</f>
        <v>0</v>
      </c>
      <c r="BB96" s="76">
        <f>'2 - Ústřední vytápění'!F35</f>
        <v>0</v>
      </c>
      <c r="BC96" s="76">
        <f>'2 - Ústřední vytápění'!F36</f>
        <v>0</v>
      </c>
      <c r="BD96" s="78">
        <f>'2 - Ústřední vytápění'!F37</f>
        <v>0</v>
      </c>
      <c r="BT96" s="80" t="s">
        <v>80</v>
      </c>
      <c r="BV96" s="80" t="s">
        <v>77</v>
      </c>
      <c r="BW96" s="80" t="s">
        <v>86</v>
      </c>
      <c r="BX96" s="80" t="s">
        <v>4</v>
      </c>
      <c r="CL96" s="80" t="s">
        <v>1</v>
      </c>
      <c r="CM96" s="80" t="s">
        <v>84</v>
      </c>
    </row>
    <row r="97" spans="1:91" s="79" customFormat="1" ht="16.5" customHeight="1">
      <c r="A97" s="70" t="s">
        <v>79</v>
      </c>
      <c r="B97" s="71"/>
      <c r="C97" s="72"/>
      <c r="D97" s="241" t="s">
        <v>87</v>
      </c>
      <c r="E97" s="241"/>
      <c r="F97" s="241"/>
      <c r="G97" s="241"/>
      <c r="H97" s="241"/>
      <c r="I97" s="73"/>
      <c r="J97" s="241" t="s">
        <v>88</v>
      </c>
      <c r="K97" s="241"/>
      <c r="L97" s="241"/>
      <c r="M97" s="241"/>
      <c r="N97" s="241"/>
      <c r="O97" s="241"/>
      <c r="P97" s="241"/>
      <c r="Q97" s="241"/>
      <c r="R97" s="241"/>
      <c r="S97" s="241"/>
      <c r="T97" s="241"/>
      <c r="U97" s="241"/>
      <c r="V97" s="241"/>
      <c r="W97" s="241"/>
      <c r="X97" s="241"/>
      <c r="Y97" s="241"/>
      <c r="Z97" s="241"/>
      <c r="AA97" s="241"/>
      <c r="AB97" s="241"/>
      <c r="AC97" s="241"/>
      <c r="AD97" s="241"/>
      <c r="AE97" s="241"/>
      <c r="AF97" s="241"/>
      <c r="AG97" s="214">
        <f>'3 - Vzduchotechnika'!J30</f>
        <v>0</v>
      </c>
      <c r="AH97" s="215"/>
      <c r="AI97" s="215"/>
      <c r="AJ97" s="215"/>
      <c r="AK97" s="215"/>
      <c r="AL97" s="215"/>
      <c r="AM97" s="215"/>
      <c r="AN97" s="214">
        <f t="shared" si="0"/>
        <v>0</v>
      </c>
      <c r="AO97" s="215"/>
      <c r="AP97" s="215"/>
      <c r="AQ97" s="74" t="s">
        <v>82</v>
      </c>
      <c r="AR97" s="71"/>
      <c r="AS97" s="75">
        <v>0</v>
      </c>
      <c r="AT97" s="76">
        <f t="shared" si="1"/>
        <v>0</v>
      </c>
      <c r="AU97" s="77">
        <f>'3 - Vzduchotechnika'!P117</f>
        <v>0</v>
      </c>
      <c r="AV97" s="76">
        <f>'3 - Vzduchotechnika'!J33</f>
        <v>0</v>
      </c>
      <c r="AW97" s="76">
        <f>'3 - Vzduchotechnika'!J34</f>
        <v>0</v>
      </c>
      <c r="AX97" s="76">
        <f>'3 - Vzduchotechnika'!J35</f>
        <v>0</v>
      </c>
      <c r="AY97" s="76">
        <f>'3 - Vzduchotechnika'!J36</f>
        <v>0</v>
      </c>
      <c r="AZ97" s="76">
        <f>'3 - Vzduchotechnika'!F33</f>
        <v>0</v>
      </c>
      <c r="BA97" s="76">
        <f>'3 - Vzduchotechnika'!F34</f>
        <v>0</v>
      </c>
      <c r="BB97" s="76">
        <f>'3 - Vzduchotechnika'!F35</f>
        <v>0</v>
      </c>
      <c r="BC97" s="76">
        <f>'3 - Vzduchotechnika'!F36</f>
        <v>0</v>
      </c>
      <c r="BD97" s="78">
        <f>'3 - Vzduchotechnika'!F37</f>
        <v>0</v>
      </c>
      <c r="BT97" s="80" t="s">
        <v>80</v>
      </c>
      <c r="BV97" s="80" t="s">
        <v>77</v>
      </c>
      <c r="BW97" s="80" t="s">
        <v>89</v>
      </c>
      <c r="BX97" s="80" t="s">
        <v>4</v>
      </c>
      <c r="CL97" s="80" t="s">
        <v>1</v>
      </c>
      <c r="CM97" s="80" t="s">
        <v>84</v>
      </c>
    </row>
    <row r="98" spans="1:91" s="79" customFormat="1" ht="16.5" customHeight="1">
      <c r="A98" s="70" t="s">
        <v>79</v>
      </c>
      <c r="B98" s="71"/>
      <c r="C98" s="72"/>
      <c r="D98" s="241" t="s">
        <v>90</v>
      </c>
      <c r="E98" s="241"/>
      <c r="F98" s="241"/>
      <c r="G98" s="241"/>
      <c r="H98" s="241"/>
      <c r="I98" s="73"/>
      <c r="J98" s="241" t="s">
        <v>91</v>
      </c>
      <c r="K98" s="241"/>
      <c r="L98" s="241"/>
      <c r="M98" s="241"/>
      <c r="N98" s="241"/>
      <c r="O98" s="241"/>
      <c r="P98" s="241"/>
      <c r="Q98" s="241"/>
      <c r="R98" s="241"/>
      <c r="S98" s="241"/>
      <c r="T98" s="241"/>
      <c r="U98" s="241"/>
      <c r="V98" s="241"/>
      <c r="W98" s="241"/>
      <c r="X98" s="241"/>
      <c r="Y98" s="241"/>
      <c r="Z98" s="241"/>
      <c r="AA98" s="241"/>
      <c r="AB98" s="241"/>
      <c r="AC98" s="241"/>
      <c r="AD98" s="241"/>
      <c r="AE98" s="241"/>
      <c r="AF98" s="241"/>
      <c r="AG98" s="214">
        <f>'4 - Zdravotní technika'!J30</f>
        <v>0</v>
      </c>
      <c r="AH98" s="215"/>
      <c r="AI98" s="215"/>
      <c r="AJ98" s="215"/>
      <c r="AK98" s="215"/>
      <c r="AL98" s="215"/>
      <c r="AM98" s="215"/>
      <c r="AN98" s="214">
        <f t="shared" si="0"/>
        <v>0</v>
      </c>
      <c r="AO98" s="215"/>
      <c r="AP98" s="215"/>
      <c r="AQ98" s="74" t="s">
        <v>82</v>
      </c>
      <c r="AR98" s="71"/>
      <c r="AS98" s="75">
        <v>0</v>
      </c>
      <c r="AT98" s="76">
        <f t="shared" si="1"/>
        <v>0</v>
      </c>
      <c r="AU98" s="77">
        <f>'4 - Zdravotní technika'!P120</f>
        <v>0</v>
      </c>
      <c r="AV98" s="76">
        <f>'4 - Zdravotní technika'!J33</f>
        <v>0</v>
      </c>
      <c r="AW98" s="76">
        <f>'4 - Zdravotní technika'!J34</f>
        <v>0</v>
      </c>
      <c r="AX98" s="76">
        <f>'4 - Zdravotní technika'!J35</f>
        <v>0</v>
      </c>
      <c r="AY98" s="76">
        <f>'4 - Zdravotní technika'!J36</f>
        <v>0</v>
      </c>
      <c r="AZ98" s="76">
        <f>'4 - Zdravotní technika'!F33</f>
        <v>0</v>
      </c>
      <c r="BA98" s="76">
        <f>'4 - Zdravotní technika'!F34</f>
        <v>0</v>
      </c>
      <c r="BB98" s="76">
        <f>'4 - Zdravotní technika'!F35</f>
        <v>0</v>
      </c>
      <c r="BC98" s="76">
        <f>'4 - Zdravotní technika'!F36</f>
        <v>0</v>
      </c>
      <c r="BD98" s="78">
        <f>'4 - Zdravotní technika'!F37</f>
        <v>0</v>
      </c>
      <c r="BT98" s="80" t="s">
        <v>80</v>
      </c>
      <c r="BV98" s="80" t="s">
        <v>77</v>
      </c>
      <c r="BW98" s="80" t="s">
        <v>92</v>
      </c>
      <c r="BX98" s="80" t="s">
        <v>4</v>
      </c>
      <c r="CL98" s="80" t="s">
        <v>1</v>
      </c>
      <c r="CM98" s="80" t="s">
        <v>84</v>
      </c>
    </row>
    <row r="99" spans="1:91" s="79" customFormat="1" ht="16.5" customHeight="1">
      <c r="B99" s="71"/>
      <c r="C99" s="72"/>
      <c r="D99" s="241" t="s">
        <v>93</v>
      </c>
      <c r="E99" s="241"/>
      <c r="F99" s="241"/>
      <c r="G99" s="241"/>
      <c r="H99" s="241"/>
      <c r="I99" s="73"/>
      <c r="J99" s="241" t="s">
        <v>94</v>
      </c>
      <c r="K99" s="241"/>
      <c r="L99" s="241"/>
      <c r="M99" s="241"/>
      <c r="N99" s="241"/>
      <c r="O99" s="241"/>
      <c r="P99" s="241"/>
      <c r="Q99" s="241"/>
      <c r="R99" s="241"/>
      <c r="S99" s="241"/>
      <c r="T99" s="241"/>
      <c r="U99" s="241"/>
      <c r="V99" s="241"/>
      <c r="W99" s="241"/>
      <c r="X99" s="241"/>
      <c r="Y99" s="241"/>
      <c r="Z99" s="241"/>
      <c r="AA99" s="241"/>
      <c r="AB99" s="241"/>
      <c r="AC99" s="241"/>
      <c r="AD99" s="241"/>
      <c r="AE99" s="241"/>
      <c r="AF99" s="241"/>
      <c r="AG99" s="219">
        <f>ROUND(SUM(AG100:AG104),2)</f>
        <v>0</v>
      </c>
      <c r="AH99" s="215"/>
      <c r="AI99" s="215"/>
      <c r="AJ99" s="215"/>
      <c r="AK99" s="215"/>
      <c r="AL99" s="215"/>
      <c r="AM99" s="215"/>
      <c r="AN99" s="214">
        <f t="shared" si="0"/>
        <v>0</v>
      </c>
      <c r="AO99" s="215"/>
      <c r="AP99" s="215"/>
      <c r="AQ99" s="74" t="s">
        <v>82</v>
      </c>
      <c r="AR99" s="71"/>
      <c r="AS99" s="75">
        <f>ROUND(SUM(AS100:AS104),2)</f>
        <v>0</v>
      </c>
      <c r="AT99" s="76">
        <f t="shared" si="1"/>
        <v>0</v>
      </c>
      <c r="AU99" s="77">
        <f>ROUND(SUM(AU100:AU104),5)</f>
        <v>0</v>
      </c>
      <c r="AV99" s="76">
        <f>ROUND(AZ99*L29,2)</f>
        <v>0</v>
      </c>
      <c r="AW99" s="76">
        <f>ROUND(BA99*L30,2)</f>
        <v>0</v>
      </c>
      <c r="AX99" s="76">
        <f>ROUND(BB99*L29,2)</f>
        <v>0</v>
      </c>
      <c r="AY99" s="76">
        <f>ROUND(BC99*L30,2)</f>
        <v>0</v>
      </c>
      <c r="AZ99" s="76">
        <f>ROUND(SUM(AZ100:AZ104),2)</f>
        <v>0</v>
      </c>
      <c r="BA99" s="76">
        <f>ROUND(SUM(BA100:BA104),2)</f>
        <v>0</v>
      </c>
      <c r="BB99" s="76">
        <f>ROUND(SUM(BB100:BB104),2)</f>
        <v>0</v>
      </c>
      <c r="BC99" s="76">
        <f>ROUND(SUM(BC100:BC104),2)</f>
        <v>0</v>
      </c>
      <c r="BD99" s="78">
        <f>ROUND(SUM(BD100:BD104),2)</f>
        <v>0</v>
      </c>
      <c r="BS99" s="80" t="s">
        <v>74</v>
      </c>
      <c r="BT99" s="80" t="s">
        <v>80</v>
      </c>
      <c r="BU99" s="80" t="s">
        <v>76</v>
      </c>
      <c r="BV99" s="80" t="s">
        <v>77</v>
      </c>
      <c r="BW99" s="80" t="s">
        <v>95</v>
      </c>
      <c r="BX99" s="80" t="s">
        <v>4</v>
      </c>
      <c r="CL99" s="80" t="s">
        <v>1</v>
      </c>
      <c r="CM99" s="80" t="s">
        <v>84</v>
      </c>
    </row>
    <row r="100" spans="1:91" s="41" customFormat="1" ht="16.5" customHeight="1">
      <c r="A100" s="70" t="s">
        <v>79</v>
      </c>
      <c r="B100" s="42"/>
      <c r="C100" s="81"/>
      <c r="D100" s="81"/>
      <c r="E100" s="255" t="s">
        <v>96</v>
      </c>
      <c r="F100" s="255"/>
      <c r="G100" s="255"/>
      <c r="H100" s="255"/>
      <c r="I100" s="255"/>
      <c r="J100" s="81"/>
      <c r="K100" s="255" t="s">
        <v>97</v>
      </c>
      <c r="L100" s="255"/>
      <c r="M100" s="255"/>
      <c r="N100" s="255"/>
      <c r="O100" s="255"/>
      <c r="P100" s="255"/>
      <c r="Q100" s="255"/>
      <c r="R100" s="255"/>
      <c r="S100" s="255"/>
      <c r="T100" s="255"/>
      <c r="U100" s="255"/>
      <c r="V100" s="255"/>
      <c r="W100" s="255"/>
      <c r="X100" s="255"/>
      <c r="Y100" s="255"/>
      <c r="Z100" s="255"/>
      <c r="AA100" s="255"/>
      <c r="AB100" s="255"/>
      <c r="AC100" s="255"/>
      <c r="AD100" s="255"/>
      <c r="AE100" s="255"/>
      <c r="AF100" s="255"/>
      <c r="AG100" s="217">
        <f>'01 - Silnoproudé elektroi...'!J32</f>
        <v>0</v>
      </c>
      <c r="AH100" s="218"/>
      <c r="AI100" s="218"/>
      <c r="AJ100" s="218"/>
      <c r="AK100" s="218"/>
      <c r="AL100" s="218"/>
      <c r="AM100" s="218"/>
      <c r="AN100" s="217">
        <f t="shared" si="0"/>
        <v>0</v>
      </c>
      <c r="AO100" s="218"/>
      <c r="AP100" s="218"/>
      <c r="AQ100" s="82" t="s">
        <v>98</v>
      </c>
      <c r="AR100" s="42"/>
      <c r="AS100" s="83">
        <v>0</v>
      </c>
      <c r="AT100" s="84">
        <f t="shared" si="1"/>
        <v>0</v>
      </c>
      <c r="AU100" s="85">
        <f>'01 - Silnoproudé elektroi...'!P124</f>
        <v>0</v>
      </c>
      <c r="AV100" s="84">
        <f>'01 - Silnoproudé elektroi...'!J35</f>
        <v>0</v>
      </c>
      <c r="AW100" s="84">
        <f>'01 - Silnoproudé elektroi...'!J36</f>
        <v>0</v>
      </c>
      <c r="AX100" s="84">
        <f>'01 - Silnoproudé elektroi...'!J37</f>
        <v>0</v>
      </c>
      <c r="AY100" s="84">
        <f>'01 - Silnoproudé elektroi...'!J38</f>
        <v>0</v>
      </c>
      <c r="AZ100" s="84">
        <f>'01 - Silnoproudé elektroi...'!F35</f>
        <v>0</v>
      </c>
      <c r="BA100" s="84">
        <f>'01 - Silnoproudé elektroi...'!F36</f>
        <v>0</v>
      </c>
      <c r="BB100" s="84">
        <f>'01 - Silnoproudé elektroi...'!F37</f>
        <v>0</v>
      </c>
      <c r="BC100" s="84">
        <f>'01 - Silnoproudé elektroi...'!F38</f>
        <v>0</v>
      </c>
      <c r="BD100" s="86">
        <f>'01 - Silnoproudé elektroi...'!F39</f>
        <v>0</v>
      </c>
      <c r="BT100" s="18" t="s">
        <v>84</v>
      </c>
      <c r="BV100" s="18" t="s">
        <v>77</v>
      </c>
      <c r="BW100" s="18" t="s">
        <v>99</v>
      </c>
      <c r="BX100" s="18" t="s">
        <v>95</v>
      </c>
      <c r="CL100" s="18" t="s">
        <v>1</v>
      </c>
    </row>
    <row r="101" spans="1:91" s="41" customFormat="1" ht="16.5" customHeight="1">
      <c r="A101" s="70" t="s">
        <v>79</v>
      </c>
      <c r="B101" s="42"/>
      <c r="C101" s="81"/>
      <c r="D101" s="81"/>
      <c r="E101" s="255" t="s">
        <v>100</v>
      </c>
      <c r="F101" s="255"/>
      <c r="G101" s="255"/>
      <c r="H101" s="255"/>
      <c r="I101" s="255"/>
      <c r="J101" s="81"/>
      <c r="K101" s="255" t="s">
        <v>101</v>
      </c>
      <c r="L101" s="255"/>
      <c r="M101" s="255"/>
      <c r="N101" s="255"/>
      <c r="O101" s="255"/>
      <c r="P101" s="255"/>
      <c r="Q101" s="255"/>
      <c r="R101" s="255"/>
      <c r="S101" s="255"/>
      <c r="T101" s="255"/>
      <c r="U101" s="255"/>
      <c r="V101" s="255"/>
      <c r="W101" s="255"/>
      <c r="X101" s="255"/>
      <c r="Y101" s="255"/>
      <c r="Z101" s="255"/>
      <c r="AA101" s="255"/>
      <c r="AB101" s="255"/>
      <c r="AC101" s="255"/>
      <c r="AD101" s="255"/>
      <c r="AE101" s="255"/>
      <c r="AF101" s="255"/>
      <c r="AG101" s="217">
        <f>'02 - Světelné instalace'!J32</f>
        <v>0</v>
      </c>
      <c r="AH101" s="218"/>
      <c r="AI101" s="218"/>
      <c r="AJ101" s="218"/>
      <c r="AK101" s="218"/>
      <c r="AL101" s="218"/>
      <c r="AM101" s="218"/>
      <c r="AN101" s="217">
        <f t="shared" si="0"/>
        <v>0</v>
      </c>
      <c r="AO101" s="218"/>
      <c r="AP101" s="218"/>
      <c r="AQ101" s="82" t="s">
        <v>98</v>
      </c>
      <c r="AR101" s="42"/>
      <c r="AS101" s="83">
        <v>0</v>
      </c>
      <c r="AT101" s="84">
        <f t="shared" si="1"/>
        <v>0</v>
      </c>
      <c r="AU101" s="85">
        <f>'02 - Světelné instalace'!P123</f>
        <v>0</v>
      </c>
      <c r="AV101" s="84">
        <f>'02 - Světelné instalace'!J35</f>
        <v>0</v>
      </c>
      <c r="AW101" s="84">
        <f>'02 - Světelné instalace'!J36</f>
        <v>0</v>
      </c>
      <c r="AX101" s="84">
        <f>'02 - Světelné instalace'!J37</f>
        <v>0</v>
      </c>
      <c r="AY101" s="84">
        <f>'02 - Světelné instalace'!J38</f>
        <v>0</v>
      </c>
      <c r="AZ101" s="84">
        <f>'02 - Světelné instalace'!F35</f>
        <v>0</v>
      </c>
      <c r="BA101" s="84">
        <f>'02 - Světelné instalace'!F36</f>
        <v>0</v>
      </c>
      <c r="BB101" s="84">
        <f>'02 - Světelné instalace'!F37</f>
        <v>0</v>
      </c>
      <c r="BC101" s="84">
        <f>'02 - Světelné instalace'!F38</f>
        <v>0</v>
      </c>
      <c r="BD101" s="86">
        <f>'02 - Světelné instalace'!F39</f>
        <v>0</v>
      </c>
      <c r="BT101" s="18" t="s">
        <v>84</v>
      </c>
      <c r="BV101" s="18" t="s">
        <v>77</v>
      </c>
      <c r="BW101" s="18" t="s">
        <v>102</v>
      </c>
      <c r="BX101" s="18" t="s">
        <v>95</v>
      </c>
      <c r="CL101" s="18" t="s">
        <v>1</v>
      </c>
    </row>
    <row r="102" spans="1:91" s="41" customFormat="1" ht="16.5" customHeight="1">
      <c r="A102" s="70" t="s">
        <v>79</v>
      </c>
      <c r="B102" s="42"/>
      <c r="C102" s="81"/>
      <c r="D102" s="81"/>
      <c r="E102" s="255" t="s">
        <v>103</v>
      </c>
      <c r="F102" s="255"/>
      <c r="G102" s="255"/>
      <c r="H102" s="255"/>
      <c r="I102" s="255"/>
      <c r="J102" s="81"/>
      <c r="K102" s="255" t="s">
        <v>104</v>
      </c>
      <c r="L102" s="255"/>
      <c r="M102" s="255"/>
      <c r="N102" s="255"/>
      <c r="O102" s="255"/>
      <c r="P102" s="255"/>
      <c r="Q102" s="255"/>
      <c r="R102" s="255"/>
      <c r="S102" s="255"/>
      <c r="T102" s="255"/>
      <c r="U102" s="255"/>
      <c r="V102" s="255"/>
      <c r="W102" s="255"/>
      <c r="X102" s="255"/>
      <c r="Y102" s="255"/>
      <c r="Z102" s="255"/>
      <c r="AA102" s="255"/>
      <c r="AB102" s="255"/>
      <c r="AC102" s="255"/>
      <c r="AD102" s="255"/>
      <c r="AE102" s="255"/>
      <c r="AF102" s="255"/>
      <c r="AG102" s="217">
        <f>'03 - Slaboproudé instalace'!J32</f>
        <v>0</v>
      </c>
      <c r="AH102" s="218"/>
      <c r="AI102" s="218"/>
      <c r="AJ102" s="218"/>
      <c r="AK102" s="218"/>
      <c r="AL102" s="218"/>
      <c r="AM102" s="218"/>
      <c r="AN102" s="217">
        <f t="shared" si="0"/>
        <v>0</v>
      </c>
      <c r="AO102" s="218"/>
      <c r="AP102" s="218"/>
      <c r="AQ102" s="82" t="s">
        <v>98</v>
      </c>
      <c r="AR102" s="42"/>
      <c r="AS102" s="83">
        <v>0</v>
      </c>
      <c r="AT102" s="84">
        <f t="shared" si="1"/>
        <v>0</v>
      </c>
      <c r="AU102" s="85">
        <f>'03 - Slaboproudé instalace'!P123</f>
        <v>0</v>
      </c>
      <c r="AV102" s="84">
        <f>'03 - Slaboproudé instalace'!J35</f>
        <v>0</v>
      </c>
      <c r="AW102" s="84">
        <f>'03 - Slaboproudé instalace'!J36</f>
        <v>0</v>
      </c>
      <c r="AX102" s="84">
        <f>'03 - Slaboproudé instalace'!J37</f>
        <v>0</v>
      </c>
      <c r="AY102" s="84">
        <f>'03 - Slaboproudé instalace'!J38</f>
        <v>0</v>
      </c>
      <c r="AZ102" s="84">
        <f>'03 - Slaboproudé instalace'!F35</f>
        <v>0</v>
      </c>
      <c r="BA102" s="84">
        <f>'03 - Slaboproudé instalace'!F36</f>
        <v>0</v>
      </c>
      <c r="BB102" s="84">
        <f>'03 - Slaboproudé instalace'!F37</f>
        <v>0</v>
      </c>
      <c r="BC102" s="84">
        <f>'03 - Slaboproudé instalace'!F38</f>
        <v>0</v>
      </c>
      <c r="BD102" s="86">
        <f>'03 - Slaboproudé instalace'!F39</f>
        <v>0</v>
      </c>
      <c r="BT102" s="18" t="s">
        <v>84</v>
      </c>
      <c r="BV102" s="18" t="s">
        <v>77</v>
      </c>
      <c r="BW102" s="18" t="s">
        <v>105</v>
      </c>
      <c r="BX102" s="18" t="s">
        <v>95</v>
      </c>
      <c r="CL102" s="18" t="s">
        <v>1</v>
      </c>
    </row>
    <row r="103" spans="1:91" s="41" customFormat="1" ht="16.5" customHeight="1">
      <c r="A103" s="70" t="s">
        <v>79</v>
      </c>
      <c r="B103" s="42"/>
      <c r="C103" s="81"/>
      <c r="D103" s="81"/>
      <c r="E103" s="255" t="s">
        <v>106</v>
      </c>
      <c r="F103" s="255"/>
      <c r="G103" s="255"/>
      <c r="H103" s="255"/>
      <c r="I103" s="255"/>
      <c r="J103" s="81"/>
      <c r="K103" s="255" t="s">
        <v>107</v>
      </c>
      <c r="L103" s="255"/>
      <c r="M103" s="255"/>
      <c r="N103" s="255"/>
      <c r="O103" s="255"/>
      <c r="P103" s="255"/>
      <c r="Q103" s="255"/>
      <c r="R103" s="255"/>
      <c r="S103" s="255"/>
      <c r="T103" s="255"/>
      <c r="U103" s="255"/>
      <c r="V103" s="255"/>
      <c r="W103" s="255"/>
      <c r="X103" s="255"/>
      <c r="Y103" s="255"/>
      <c r="Z103" s="255"/>
      <c r="AA103" s="255"/>
      <c r="AB103" s="255"/>
      <c r="AC103" s="255"/>
      <c r="AD103" s="255"/>
      <c r="AE103" s="255"/>
      <c r="AF103" s="255"/>
      <c r="AG103" s="217">
        <f>'04 - Signalizace požáru'!J32</f>
        <v>0</v>
      </c>
      <c r="AH103" s="218"/>
      <c r="AI103" s="218"/>
      <c r="AJ103" s="218"/>
      <c r="AK103" s="218"/>
      <c r="AL103" s="218"/>
      <c r="AM103" s="218"/>
      <c r="AN103" s="217">
        <f t="shared" si="0"/>
        <v>0</v>
      </c>
      <c r="AO103" s="218"/>
      <c r="AP103" s="218"/>
      <c r="AQ103" s="82" t="s">
        <v>98</v>
      </c>
      <c r="AR103" s="42"/>
      <c r="AS103" s="83">
        <v>0</v>
      </c>
      <c r="AT103" s="84">
        <f t="shared" si="1"/>
        <v>0</v>
      </c>
      <c r="AU103" s="85">
        <f>'04 - Signalizace požáru'!P123</f>
        <v>0</v>
      </c>
      <c r="AV103" s="84">
        <f>'04 - Signalizace požáru'!J35</f>
        <v>0</v>
      </c>
      <c r="AW103" s="84">
        <f>'04 - Signalizace požáru'!J36</f>
        <v>0</v>
      </c>
      <c r="AX103" s="84">
        <f>'04 - Signalizace požáru'!J37</f>
        <v>0</v>
      </c>
      <c r="AY103" s="84">
        <f>'04 - Signalizace požáru'!J38</f>
        <v>0</v>
      </c>
      <c r="AZ103" s="84">
        <f>'04 - Signalizace požáru'!F35</f>
        <v>0</v>
      </c>
      <c r="BA103" s="84">
        <f>'04 - Signalizace požáru'!F36</f>
        <v>0</v>
      </c>
      <c r="BB103" s="84">
        <f>'04 - Signalizace požáru'!F37</f>
        <v>0</v>
      </c>
      <c r="BC103" s="84">
        <f>'04 - Signalizace požáru'!F38</f>
        <v>0</v>
      </c>
      <c r="BD103" s="86">
        <f>'04 - Signalizace požáru'!F39</f>
        <v>0</v>
      </c>
      <c r="BT103" s="18" t="s">
        <v>84</v>
      </c>
      <c r="BV103" s="18" t="s">
        <v>77</v>
      </c>
      <c r="BW103" s="18" t="s">
        <v>108</v>
      </c>
      <c r="BX103" s="18" t="s">
        <v>95</v>
      </c>
      <c r="CL103" s="18" t="s">
        <v>1</v>
      </c>
    </row>
    <row r="104" spans="1:91" s="41" customFormat="1" ht="16.5" customHeight="1">
      <c r="A104" s="70" t="s">
        <v>79</v>
      </c>
      <c r="B104" s="42"/>
      <c r="C104" s="81"/>
      <c r="D104" s="81"/>
      <c r="E104" s="255" t="s">
        <v>109</v>
      </c>
      <c r="F104" s="255"/>
      <c r="G104" s="255"/>
      <c r="H104" s="255"/>
      <c r="I104" s="255"/>
      <c r="J104" s="81"/>
      <c r="K104" s="255" t="s">
        <v>110</v>
      </c>
      <c r="L104" s="255"/>
      <c r="M104" s="255"/>
      <c r="N104" s="255"/>
      <c r="O104" s="255"/>
      <c r="P104" s="255"/>
      <c r="Q104" s="255"/>
      <c r="R104" s="255"/>
      <c r="S104" s="255"/>
      <c r="T104" s="255"/>
      <c r="U104" s="255"/>
      <c r="V104" s="255"/>
      <c r="W104" s="255"/>
      <c r="X104" s="255"/>
      <c r="Y104" s="255"/>
      <c r="Z104" s="255"/>
      <c r="AA104" s="255"/>
      <c r="AB104" s="255"/>
      <c r="AC104" s="255"/>
      <c r="AD104" s="255"/>
      <c r="AE104" s="255"/>
      <c r="AF104" s="255"/>
      <c r="AG104" s="217">
        <f>'05 - Ostatní náklady'!J32</f>
        <v>0</v>
      </c>
      <c r="AH104" s="218"/>
      <c r="AI104" s="218"/>
      <c r="AJ104" s="218"/>
      <c r="AK104" s="218"/>
      <c r="AL104" s="218"/>
      <c r="AM104" s="218"/>
      <c r="AN104" s="217">
        <f t="shared" si="0"/>
        <v>0</v>
      </c>
      <c r="AO104" s="218"/>
      <c r="AP104" s="218"/>
      <c r="AQ104" s="82" t="s">
        <v>98</v>
      </c>
      <c r="AR104" s="42"/>
      <c r="AS104" s="83">
        <v>0</v>
      </c>
      <c r="AT104" s="84">
        <f t="shared" si="1"/>
        <v>0</v>
      </c>
      <c r="AU104" s="85">
        <f>'05 - Ostatní náklady'!P122</f>
        <v>0</v>
      </c>
      <c r="AV104" s="84">
        <f>'05 - Ostatní náklady'!J35</f>
        <v>0</v>
      </c>
      <c r="AW104" s="84">
        <f>'05 - Ostatní náklady'!J36</f>
        <v>0</v>
      </c>
      <c r="AX104" s="84">
        <f>'05 - Ostatní náklady'!J37</f>
        <v>0</v>
      </c>
      <c r="AY104" s="84">
        <f>'05 - Ostatní náklady'!J38</f>
        <v>0</v>
      </c>
      <c r="AZ104" s="84">
        <f>'05 - Ostatní náklady'!F35</f>
        <v>0</v>
      </c>
      <c r="BA104" s="84">
        <f>'05 - Ostatní náklady'!F36</f>
        <v>0</v>
      </c>
      <c r="BB104" s="84">
        <f>'05 - Ostatní náklady'!F37</f>
        <v>0</v>
      </c>
      <c r="BC104" s="84">
        <f>'05 - Ostatní náklady'!F38</f>
        <v>0</v>
      </c>
      <c r="BD104" s="86">
        <f>'05 - Ostatní náklady'!F39</f>
        <v>0</v>
      </c>
      <c r="BT104" s="18" t="s">
        <v>84</v>
      </c>
      <c r="BV104" s="18" t="s">
        <v>77</v>
      </c>
      <c r="BW104" s="18" t="s">
        <v>111</v>
      </c>
      <c r="BX104" s="18" t="s">
        <v>95</v>
      </c>
      <c r="CL104" s="18" t="s">
        <v>1</v>
      </c>
    </row>
    <row r="105" spans="1:91" s="79" customFormat="1" ht="16.5" customHeight="1">
      <c r="A105" s="70" t="s">
        <v>79</v>
      </c>
      <c r="B105" s="71"/>
      <c r="C105" s="72"/>
      <c r="D105" s="241" t="s">
        <v>112</v>
      </c>
      <c r="E105" s="241"/>
      <c r="F105" s="241"/>
      <c r="G105" s="241"/>
      <c r="H105" s="241"/>
      <c r="I105" s="73"/>
      <c r="J105" s="241" t="s">
        <v>113</v>
      </c>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14">
        <f>'6 - Vedlejší a ostatní ná...'!J30</f>
        <v>0</v>
      </c>
      <c r="AH105" s="215"/>
      <c r="AI105" s="215"/>
      <c r="AJ105" s="215"/>
      <c r="AK105" s="215"/>
      <c r="AL105" s="215"/>
      <c r="AM105" s="215"/>
      <c r="AN105" s="214">
        <f t="shared" si="0"/>
        <v>0</v>
      </c>
      <c r="AO105" s="215"/>
      <c r="AP105" s="215"/>
      <c r="AQ105" s="74" t="s">
        <v>82</v>
      </c>
      <c r="AR105" s="71"/>
      <c r="AS105" s="87">
        <v>0</v>
      </c>
      <c r="AT105" s="88">
        <f t="shared" si="1"/>
        <v>0</v>
      </c>
      <c r="AU105" s="89">
        <f>'6 - Vedlejší a ostatní ná...'!P122</f>
        <v>0</v>
      </c>
      <c r="AV105" s="88">
        <f>'6 - Vedlejší a ostatní ná...'!J33</f>
        <v>0</v>
      </c>
      <c r="AW105" s="88">
        <f>'6 - Vedlejší a ostatní ná...'!J34</f>
        <v>0</v>
      </c>
      <c r="AX105" s="88">
        <f>'6 - Vedlejší a ostatní ná...'!J35</f>
        <v>0</v>
      </c>
      <c r="AY105" s="88">
        <f>'6 - Vedlejší a ostatní ná...'!J36</f>
        <v>0</v>
      </c>
      <c r="AZ105" s="88">
        <f>'6 - Vedlejší a ostatní ná...'!F33</f>
        <v>0</v>
      </c>
      <c r="BA105" s="88">
        <f>'6 - Vedlejší a ostatní ná...'!F34</f>
        <v>0</v>
      </c>
      <c r="BB105" s="88">
        <f>'6 - Vedlejší a ostatní ná...'!F35</f>
        <v>0</v>
      </c>
      <c r="BC105" s="88">
        <f>'6 - Vedlejší a ostatní ná...'!F36</f>
        <v>0</v>
      </c>
      <c r="BD105" s="90">
        <f>'6 - Vedlejší a ostatní ná...'!F37</f>
        <v>0</v>
      </c>
      <c r="BT105" s="80" t="s">
        <v>80</v>
      </c>
      <c r="BV105" s="80" t="s">
        <v>77</v>
      </c>
      <c r="BW105" s="80" t="s">
        <v>114</v>
      </c>
      <c r="BX105" s="80" t="s">
        <v>4</v>
      </c>
      <c r="CL105" s="80" t="s">
        <v>1</v>
      </c>
      <c r="CM105" s="80" t="s">
        <v>84</v>
      </c>
    </row>
    <row r="106" spans="1:91" s="25" customFormat="1" ht="30" customHeight="1">
      <c r="A106" s="21"/>
      <c r="B106" s="22"/>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2"/>
      <c r="AS106" s="21"/>
      <c r="AT106" s="21"/>
      <c r="AU106" s="21"/>
      <c r="AV106" s="21"/>
      <c r="AW106" s="21"/>
      <c r="AX106" s="21"/>
      <c r="AY106" s="21"/>
      <c r="AZ106" s="21"/>
      <c r="BA106" s="21"/>
      <c r="BB106" s="21"/>
      <c r="BC106" s="21"/>
      <c r="BD106" s="21"/>
      <c r="BE106" s="21"/>
    </row>
    <row r="107" spans="1:91" s="25" customFormat="1" ht="6.95" customHeight="1">
      <c r="A107" s="21"/>
      <c r="B107" s="37"/>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c r="AA107" s="38"/>
      <c r="AB107" s="38"/>
      <c r="AC107" s="38"/>
      <c r="AD107" s="38"/>
      <c r="AE107" s="38"/>
      <c r="AF107" s="38"/>
      <c r="AG107" s="38"/>
      <c r="AH107" s="38"/>
      <c r="AI107" s="38"/>
      <c r="AJ107" s="38"/>
      <c r="AK107" s="38"/>
      <c r="AL107" s="38"/>
      <c r="AM107" s="38"/>
      <c r="AN107" s="38"/>
      <c r="AO107" s="38"/>
      <c r="AP107" s="38"/>
      <c r="AQ107" s="38"/>
      <c r="AR107" s="22"/>
      <c r="AS107" s="21"/>
      <c r="AT107" s="21"/>
      <c r="AU107" s="21"/>
      <c r="AV107" s="21"/>
      <c r="AW107" s="21"/>
      <c r="AX107" s="21"/>
      <c r="AY107" s="21"/>
      <c r="AZ107" s="21"/>
      <c r="BA107" s="21"/>
      <c r="BB107" s="21"/>
      <c r="BC107" s="21"/>
      <c r="BD107" s="21"/>
      <c r="BE107" s="21"/>
    </row>
  </sheetData>
  <sheetProtection password="C03B" sheet="1" objects="1" scenarios="1"/>
  <mergeCells count="82">
    <mergeCell ref="C92:G92"/>
    <mergeCell ref="D95:H95"/>
    <mergeCell ref="D96:H96"/>
    <mergeCell ref="D97:H97"/>
    <mergeCell ref="D98:H98"/>
    <mergeCell ref="D99:H99"/>
    <mergeCell ref="E102:I102"/>
    <mergeCell ref="E101:I101"/>
    <mergeCell ref="E103:I103"/>
    <mergeCell ref="E100:I100"/>
    <mergeCell ref="K100:AF100"/>
    <mergeCell ref="K102:AF102"/>
    <mergeCell ref="K103:AF103"/>
    <mergeCell ref="K101:AF101"/>
    <mergeCell ref="K104:AF104"/>
    <mergeCell ref="D105:H105"/>
    <mergeCell ref="J105:AF105"/>
    <mergeCell ref="AG94:AM94"/>
    <mergeCell ref="BE5:BE34"/>
    <mergeCell ref="K5:AO5"/>
    <mergeCell ref="K6:AO6"/>
    <mergeCell ref="E14:AJ14"/>
    <mergeCell ref="E23:AN23"/>
    <mergeCell ref="AK26:AO26"/>
    <mergeCell ref="L28:P28"/>
    <mergeCell ref="W28:AE28"/>
    <mergeCell ref="AK28:AO28"/>
    <mergeCell ref="W29:AE29"/>
    <mergeCell ref="L29:P29"/>
    <mergeCell ref="AK29:AO29"/>
    <mergeCell ref="E104:I104"/>
    <mergeCell ref="L30:P30"/>
    <mergeCell ref="W30:AE30"/>
    <mergeCell ref="L31:P31"/>
    <mergeCell ref="W31:AE31"/>
    <mergeCell ref="AK31:AO31"/>
    <mergeCell ref="L32:P32"/>
    <mergeCell ref="W32:AE32"/>
    <mergeCell ref="AK33:AO33"/>
    <mergeCell ref="L33:P33"/>
    <mergeCell ref="W33:AE33"/>
    <mergeCell ref="AK35:AO35"/>
    <mergeCell ref="X35:AB35"/>
    <mergeCell ref="AR2:BE2"/>
    <mergeCell ref="AG92:AM92"/>
    <mergeCell ref="AG102:AM102"/>
    <mergeCell ref="AG97:AM97"/>
    <mergeCell ref="AS89:AT91"/>
    <mergeCell ref="AK32:AO32"/>
    <mergeCell ref="AK30:AO30"/>
    <mergeCell ref="L85:AO85"/>
    <mergeCell ref="I92:AF92"/>
    <mergeCell ref="J96:AF96"/>
    <mergeCell ref="J98:AF98"/>
    <mergeCell ref="J97:AF97"/>
    <mergeCell ref="J99:AF99"/>
    <mergeCell ref="J95:AF95"/>
    <mergeCell ref="AM89:AP89"/>
    <mergeCell ref="AM87:AN87"/>
    <mergeCell ref="AM90:AP90"/>
    <mergeCell ref="AN103:AP103"/>
    <mergeCell ref="AN104:AP104"/>
    <mergeCell ref="AN97:AP97"/>
    <mergeCell ref="AN102:AP102"/>
    <mergeCell ref="AN101:AP101"/>
    <mergeCell ref="AN100:AP100"/>
    <mergeCell ref="AN95:AP95"/>
    <mergeCell ref="AN99:AP99"/>
    <mergeCell ref="AN96:AP96"/>
    <mergeCell ref="AN92:AP92"/>
    <mergeCell ref="AN98:AP98"/>
    <mergeCell ref="AG103:AM103"/>
    <mergeCell ref="AG100:AM100"/>
    <mergeCell ref="AN105:AP105"/>
    <mergeCell ref="AG105:AM105"/>
    <mergeCell ref="AN94:AP94"/>
    <mergeCell ref="AG104:AM104"/>
    <mergeCell ref="AG99:AM99"/>
    <mergeCell ref="AG101:AM101"/>
    <mergeCell ref="AG95:AM95"/>
    <mergeCell ref="AG96:AM96"/>
    <mergeCell ref="AG98:AM98"/>
  </mergeCells>
  <hyperlinks>
    <hyperlink ref="A95" location="'1 - Stavební část'!C2" display="/"/>
    <hyperlink ref="A96" location="'2 - Ústřední vytápění'!C2" display="/"/>
    <hyperlink ref="A97" location="'3 - Vzduchotechnika'!C2" display="/"/>
    <hyperlink ref="A98" location="'4 - Zdravotní technika'!C2" display="/"/>
    <hyperlink ref="A100" location="'01 - Silnoproudé elektroi...'!C2" display="/"/>
    <hyperlink ref="A101" location="'02 - Světelné instalace'!C2" display="/"/>
    <hyperlink ref="A102" location="'03 - Slaboproudé instalace'!C2" display="/"/>
    <hyperlink ref="A103" location="'04 - Signalizace požáru'!C2" display="/"/>
    <hyperlink ref="A104" location="'05 - Ostatní náklady'!C2" display="/"/>
    <hyperlink ref="A105" location="'6 - Vedlejší a ostatní ná...'!C2" display="/"/>
  </hyperlink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2"/>
  <sheetViews>
    <sheetView showGridLines="0" workbookViewId="0">
      <selection activeCell="W149" sqref="W149"/>
    </sheetView>
  </sheetViews>
  <sheetFormatPr defaultRowHeight="11.25"/>
  <cols>
    <col min="1" max="1" width="8.33203125" style="7" customWidth="1"/>
    <col min="2" max="2" width="1.1640625" style="7" customWidth="1"/>
    <col min="3" max="3" width="4.1640625" style="7" customWidth="1"/>
    <col min="4" max="4" width="4.33203125" style="7" customWidth="1"/>
    <col min="5" max="5" width="17.1640625" style="7" customWidth="1"/>
    <col min="6" max="6" width="50.83203125" style="7" customWidth="1"/>
    <col min="7" max="7" width="7.5" style="7" customWidth="1"/>
    <col min="8" max="8" width="14" style="7" customWidth="1"/>
    <col min="9" max="9" width="15.83203125" style="7" customWidth="1"/>
    <col min="10" max="11" width="22.33203125" style="7" customWidth="1"/>
    <col min="12" max="12" width="9.33203125" style="7" customWidth="1"/>
    <col min="13" max="13" width="10.83203125" style="7" hidden="1" customWidth="1"/>
    <col min="14" max="14" width="9.33203125" style="7" hidden="1"/>
    <col min="15" max="20" width="14.1640625" style="7" hidden="1" customWidth="1"/>
    <col min="21" max="21" width="16.33203125" style="7" hidden="1" customWidth="1"/>
    <col min="22" max="22" width="12.33203125" style="7" customWidth="1"/>
    <col min="23" max="23" width="16.33203125" style="7" customWidth="1"/>
    <col min="24" max="24" width="12.33203125" style="7" customWidth="1"/>
    <col min="25" max="25" width="15" style="7" customWidth="1"/>
    <col min="26" max="26" width="11" style="7" customWidth="1"/>
    <col min="27" max="27" width="15" style="7" customWidth="1"/>
    <col min="28" max="28" width="16.33203125" style="7" customWidth="1"/>
    <col min="29" max="29" width="11" style="7" customWidth="1"/>
    <col min="30" max="30" width="15" style="7" customWidth="1"/>
    <col min="31" max="31" width="16.33203125" style="7" customWidth="1"/>
    <col min="32" max="43" width="9.33203125" style="7"/>
    <col min="44" max="65" width="9.33203125" style="7" hidden="1"/>
    <col min="66" max="16384" width="9.33203125" style="7"/>
  </cols>
  <sheetData>
    <row r="2" spans="1:46" ht="36.950000000000003" customHeight="1">
      <c r="L2" s="230" t="s">
        <v>5</v>
      </c>
      <c r="M2" s="231"/>
      <c r="N2" s="231"/>
      <c r="O2" s="231"/>
      <c r="P2" s="231"/>
      <c r="Q2" s="231"/>
      <c r="R2" s="231"/>
      <c r="S2" s="231"/>
      <c r="T2" s="231"/>
      <c r="U2" s="231"/>
      <c r="V2" s="231"/>
      <c r="AT2" s="8" t="s">
        <v>111</v>
      </c>
    </row>
    <row r="3" spans="1:46" ht="6.95" customHeight="1">
      <c r="B3" s="9"/>
      <c r="C3" s="10"/>
      <c r="D3" s="10"/>
      <c r="E3" s="10"/>
      <c r="F3" s="10"/>
      <c r="G3" s="10"/>
      <c r="H3" s="10"/>
      <c r="I3" s="10"/>
      <c r="J3" s="10"/>
      <c r="K3" s="10"/>
      <c r="L3" s="11"/>
      <c r="AT3" s="8" t="s">
        <v>84</v>
      </c>
    </row>
    <row r="4" spans="1:46" ht="24.95" customHeight="1">
      <c r="B4" s="11"/>
      <c r="D4" s="12" t="s">
        <v>115</v>
      </c>
      <c r="L4" s="11"/>
      <c r="M4" s="91" t="s">
        <v>10</v>
      </c>
      <c r="AT4" s="8" t="s">
        <v>3</v>
      </c>
    </row>
    <row r="5" spans="1:46" ht="6.95" customHeight="1">
      <c r="B5" s="11"/>
      <c r="L5" s="11"/>
    </row>
    <row r="6" spans="1:46" ht="12" customHeight="1">
      <c r="B6" s="11"/>
      <c r="D6" s="17" t="s">
        <v>15</v>
      </c>
      <c r="L6" s="11"/>
    </row>
    <row r="7" spans="1:46" ht="16.5" customHeight="1">
      <c r="B7" s="11"/>
      <c r="E7" s="258" t="str">
        <f>'Rekapitulace stavby'!K6</f>
        <v>SPŠ stavební Pardubice - rekonstrukce domova mládeže DM4</v>
      </c>
      <c r="F7" s="259"/>
      <c r="G7" s="259"/>
      <c r="H7" s="259"/>
      <c r="L7" s="11"/>
    </row>
    <row r="8" spans="1:46" ht="12" customHeight="1">
      <c r="B8" s="11"/>
      <c r="D8" s="17" t="s">
        <v>116</v>
      </c>
      <c r="L8" s="11"/>
    </row>
    <row r="9" spans="1:46" s="25" customFormat="1" ht="16.5" customHeight="1">
      <c r="A9" s="21"/>
      <c r="B9" s="22"/>
      <c r="C9" s="21"/>
      <c r="D9" s="21"/>
      <c r="E9" s="258" t="s">
        <v>1978</v>
      </c>
      <c r="F9" s="257"/>
      <c r="G9" s="257"/>
      <c r="H9" s="257"/>
      <c r="I9" s="21"/>
      <c r="J9" s="21"/>
      <c r="K9" s="21"/>
      <c r="L9" s="32"/>
      <c r="S9" s="21"/>
      <c r="T9" s="21"/>
      <c r="U9" s="21"/>
      <c r="V9" s="21"/>
      <c r="W9" s="21"/>
      <c r="X9" s="21"/>
      <c r="Y9" s="21"/>
      <c r="Z9" s="21"/>
      <c r="AA9" s="21"/>
      <c r="AB9" s="21"/>
      <c r="AC9" s="21"/>
      <c r="AD9" s="21"/>
      <c r="AE9" s="21"/>
    </row>
    <row r="10" spans="1:46" s="25" customFormat="1" ht="12" customHeight="1">
      <c r="A10" s="21"/>
      <c r="B10" s="22"/>
      <c r="C10" s="21"/>
      <c r="D10" s="17" t="s">
        <v>1979</v>
      </c>
      <c r="E10" s="21"/>
      <c r="F10" s="21"/>
      <c r="G10" s="21"/>
      <c r="H10" s="21"/>
      <c r="I10" s="21"/>
      <c r="J10" s="21"/>
      <c r="K10" s="21"/>
      <c r="L10" s="32"/>
      <c r="S10" s="21"/>
      <c r="T10" s="21"/>
      <c r="U10" s="21"/>
      <c r="V10" s="21"/>
      <c r="W10" s="21"/>
      <c r="X10" s="21"/>
      <c r="Y10" s="21"/>
      <c r="Z10" s="21"/>
      <c r="AA10" s="21"/>
      <c r="AB10" s="21"/>
      <c r="AC10" s="21"/>
      <c r="AD10" s="21"/>
      <c r="AE10" s="21"/>
    </row>
    <row r="11" spans="1:46" s="25" customFormat="1" ht="16.5" customHeight="1">
      <c r="A11" s="21"/>
      <c r="B11" s="22"/>
      <c r="C11" s="21"/>
      <c r="D11" s="21"/>
      <c r="E11" s="239" t="s">
        <v>2171</v>
      </c>
      <c r="F11" s="257"/>
      <c r="G11" s="257"/>
      <c r="H11" s="257"/>
      <c r="I11" s="21"/>
      <c r="J11" s="21"/>
      <c r="K11" s="21"/>
      <c r="L11" s="32"/>
      <c r="S11" s="21"/>
      <c r="T11" s="21"/>
      <c r="U11" s="21"/>
      <c r="V11" s="21"/>
      <c r="W11" s="21"/>
      <c r="X11" s="21"/>
      <c r="Y11" s="21"/>
      <c r="Z11" s="21"/>
      <c r="AA11" s="21"/>
      <c r="AB11" s="21"/>
      <c r="AC11" s="21"/>
      <c r="AD11" s="21"/>
      <c r="AE11" s="21"/>
    </row>
    <row r="12" spans="1:46" s="25" customFormat="1">
      <c r="A12" s="21"/>
      <c r="B12" s="22"/>
      <c r="C12" s="21"/>
      <c r="D12" s="21"/>
      <c r="E12" s="21"/>
      <c r="F12" s="21"/>
      <c r="G12" s="21"/>
      <c r="H12" s="21"/>
      <c r="I12" s="21"/>
      <c r="J12" s="21"/>
      <c r="K12" s="21"/>
      <c r="L12" s="32"/>
      <c r="S12" s="21"/>
      <c r="T12" s="21"/>
      <c r="U12" s="21"/>
      <c r="V12" s="21"/>
      <c r="W12" s="21"/>
      <c r="X12" s="21"/>
      <c r="Y12" s="21"/>
      <c r="Z12" s="21"/>
      <c r="AA12" s="21"/>
      <c r="AB12" s="21"/>
      <c r="AC12" s="21"/>
      <c r="AD12" s="21"/>
      <c r="AE12" s="21"/>
    </row>
    <row r="13" spans="1:46" s="25" customFormat="1" ht="12" customHeight="1">
      <c r="A13" s="21"/>
      <c r="B13" s="22"/>
      <c r="C13" s="21"/>
      <c r="D13" s="17" t="s">
        <v>17</v>
      </c>
      <c r="E13" s="21"/>
      <c r="F13" s="18" t="s">
        <v>1</v>
      </c>
      <c r="G13" s="21"/>
      <c r="H13" s="21"/>
      <c r="I13" s="17" t="s">
        <v>18</v>
      </c>
      <c r="J13" s="18" t="s">
        <v>1</v>
      </c>
      <c r="K13" s="21"/>
      <c r="L13" s="32"/>
      <c r="S13" s="21"/>
      <c r="T13" s="21"/>
      <c r="U13" s="21"/>
      <c r="V13" s="21"/>
      <c r="W13" s="21"/>
      <c r="X13" s="21"/>
      <c r="Y13" s="21"/>
      <c r="Z13" s="21"/>
      <c r="AA13" s="21"/>
      <c r="AB13" s="21"/>
      <c r="AC13" s="21"/>
      <c r="AD13" s="21"/>
      <c r="AE13" s="21"/>
    </row>
    <row r="14" spans="1:46" s="25" customFormat="1" ht="12" customHeight="1">
      <c r="A14" s="21"/>
      <c r="B14" s="22"/>
      <c r="C14" s="21"/>
      <c r="D14" s="17" t="s">
        <v>19</v>
      </c>
      <c r="E14" s="21"/>
      <c r="F14" s="18" t="s">
        <v>33</v>
      </c>
      <c r="G14" s="21"/>
      <c r="H14" s="21"/>
      <c r="I14" s="17" t="s">
        <v>21</v>
      </c>
      <c r="J14" s="92" t="str">
        <f>'Rekapitulace stavby'!AN8</f>
        <v>22. 9. 2020</v>
      </c>
      <c r="K14" s="21"/>
      <c r="L14" s="32"/>
      <c r="S14" s="21"/>
      <c r="T14" s="21"/>
      <c r="U14" s="21"/>
      <c r="V14" s="21"/>
      <c r="W14" s="21"/>
      <c r="X14" s="21"/>
      <c r="Y14" s="21"/>
      <c r="Z14" s="21"/>
      <c r="AA14" s="21"/>
      <c r="AB14" s="21"/>
      <c r="AC14" s="21"/>
      <c r="AD14" s="21"/>
      <c r="AE14" s="21"/>
    </row>
    <row r="15" spans="1:46" s="25" customFormat="1" ht="10.7" customHeight="1">
      <c r="A15" s="21"/>
      <c r="B15" s="22"/>
      <c r="C15" s="21"/>
      <c r="D15" s="21"/>
      <c r="E15" s="21"/>
      <c r="F15" s="21"/>
      <c r="G15" s="21"/>
      <c r="H15" s="21"/>
      <c r="I15" s="21"/>
      <c r="J15" s="21"/>
      <c r="K15" s="21"/>
      <c r="L15" s="32"/>
      <c r="S15" s="21"/>
      <c r="T15" s="21"/>
      <c r="U15" s="21"/>
      <c r="V15" s="21"/>
      <c r="W15" s="21"/>
      <c r="X15" s="21"/>
      <c r="Y15" s="21"/>
      <c r="Z15" s="21"/>
      <c r="AA15" s="21"/>
      <c r="AB15" s="21"/>
      <c r="AC15" s="21"/>
      <c r="AD15" s="21"/>
      <c r="AE15" s="21"/>
    </row>
    <row r="16" spans="1:46" s="25" customFormat="1" ht="12" customHeight="1">
      <c r="A16" s="21"/>
      <c r="B16" s="22"/>
      <c r="C16" s="21"/>
      <c r="D16" s="17" t="s">
        <v>23</v>
      </c>
      <c r="E16" s="21"/>
      <c r="F16" s="21"/>
      <c r="G16" s="21"/>
      <c r="H16" s="21"/>
      <c r="I16" s="17" t="s">
        <v>24</v>
      </c>
      <c r="J16" s="18" t="str">
        <f>IF('Rekapitulace stavby'!AN10="","",'Rekapitulace stavby'!AN10)</f>
        <v/>
      </c>
      <c r="K16" s="21"/>
      <c r="L16" s="32"/>
      <c r="S16" s="21"/>
      <c r="T16" s="21"/>
      <c r="U16" s="21"/>
      <c r="V16" s="21"/>
      <c r="W16" s="21"/>
      <c r="X16" s="21"/>
      <c r="Y16" s="21"/>
      <c r="Z16" s="21"/>
      <c r="AA16" s="21"/>
      <c r="AB16" s="21"/>
      <c r="AC16" s="21"/>
      <c r="AD16" s="21"/>
      <c r="AE16" s="21"/>
    </row>
    <row r="17" spans="1:31" s="25" customFormat="1" ht="18" customHeight="1">
      <c r="A17" s="21"/>
      <c r="B17" s="22"/>
      <c r="C17" s="21"/>
      <c r="D17" s="21"/>
      <c r="E17" s="18" t="str">
        <f>IF('Rekapitulace stavby'!E11="","",'Rekapitulace stavby'!E11)</f>
        <v>Pardubický kraj</v>
      </c>
      <c r="F17" s="21"/>
      <c r="G17" s="21"/>
      <c r="H17" s="21"/>
      <c r="I17" s="17" t="s">
        <v>26</v>
      </c>
      <c r="J17" s="18" t="str">
        <f>IF('Rekapitulace stavby'!AN11="","",'Rekapitulace stavby'!AN11)</f>
        <v/>
      </c>
      <c r="K17" s="21"/>
      <c r="L17" s="32"/>
      <c r="S17" s="21"/>
      <c r="T17" s="21"/>
      <c r="U17" s="21"/>
      <c r="V17" s="21"/>
      <c r="W17" s="21"/>
      <c r="X17" s="21"/>
      <c r="Y17" s="21"/>
      <c r="Z17" s="21"/>
      <c r="AA17" s="21"/>
      <c r="AB17" s="21"/>
      <c r="AC17" s="21"/>
      <c r="AD17" s="21"/>
      <c r="AE17" s="21"/>
    </row>
    <row r="18" spans="1:31" s="25" customFormat="1" ht="6.95" customHeight="1">
      <c r="A18" s="21"/>
      <c r="B18" s="22"/>
      <c r="C18" s="21"/>
      <c r="D18" s="21"/>
      <c r="E18" s="21"/>
      <c r="F18" s="21"/>
      <c r="G18" s="21"/>
      <c r="H18" s="21"/>
      <c r="I18" s="21"/>
      <c r="J18" s="21"/>
      <c r="K18" s="21"/>
      <c r="L18" s="32"/>
      <c r="S18" s="21"/>
      <c r="T18" s="21"/>
      <c r="U18" s="21"/>
      <c r="V18" s="21"/>
      <c r="W18" s="21"/>
      <c r="X18" s="21"/>
      <c r="Y18" s="21"/>
      <c r="Z18" s="21"/>
      <c r="AA18" s="21"/>
      <c r="AB18" s="21"/>
      <c r="AC18" s="21"/>
      <c r="AD18" s="21"/>
      <c r="AE18" s="21"/>
    </row>
    <row r="19" spans="1:31" s="25" customFormat="1" ht="12" customHeight="1">
      <c r="A19" s="21"/>
      <c r="B19" s="22"/>
      <c r="C19" s="21"/>
      <c r="D19" s="17" t="s">
        <v>27</v>
      </c>
      <c r="E19" s="21"/>
      <c r="F19" s="21"/>
      <c r="G19" s="21"/>
      <c r="H19" s="21"/>
      <c r="I19" s="17" t="s">
        <v>24</v>
      </c>
      <c r="J19" s="5" t="str">
        <f>'Rekapitulace stavby'!AN13</f>
        <v>Vyplň údaj</v>
      </c>
      <c r="K19" s="21"/>
      <c r="L19" s="32"/>
      <c r="S19" s="21"/>
      <c r="T19" s="21"/>
      <c r="U19" s="21"/>
      <c r="V19" s="21"/>
      <c r="W19" s="21"/>
      <c r="X19" s="21"/>
      <c r="Y19" s="21"/>
      <c r="Z19" s="21"/>
      <c r="AA19" s="21"/>
      <c r="AB19" s="21"/>
      <c r="AC19" s="21"/>
      <c r="AD19" s="21"/>
      <c r="AE19" s="21"/>
    </row>
    <row r="20" spans="1:31" s="25" customFormat="1" ht="18" customHeight="1">
      <c r="A20" s="21"/>
      <c r="B20" s="22"/>
      <c r="C20" s="21"/>
      <c r="D20" s="21"/>
      <c r="E20" s="260" t="str">
        <f>'Rekapitulace stavby'!E14</f>
        <v>Vyplň údaj</v>
      </c>
      <c r="F20" s="261"/>
      <c r="G20" s="261"/>
      <c r="H20" s="261"/>
      <c r="I20" s="17" t="s">
        <v>26</v>
      </c>
      <c r="J20" s="5" t="str">
        <f>'Rekapitulace stavby'!AN14</f>
        <v>Vyplň údaj</v>
      </c>
      <c r="K20" s="21"/>
      <c r="L20" s="32"/>
      <c r="S20" s="21"/>
      <c r="T20" s="21"/>
      <c r="U20" s="21"/>
      <c r="V20" s="21"/>
      <c r="W20" s="21"/>
      <c r="X20" s="21"/>
      <c r="Y20" s="21"/>
      <c r="Z20" s="21"/>
      <c r="AA20" s="21"/>
      <c r="AB20" s="21"/>
      <c r="AC20" s="21"/>
      <c r="AD20" s="21"/>
      <c r="AE20" s="21"/>
    </row>
    <row r="21" spans="1:31" s="25" customFormat="1" ht="6.95" customHeight="1">
      <c r="A21" s="21"/>
      <c r="B21" s="22"/>
      <c r="C21" s="21"/>
      <c r="D21" s="21"/>
      <c r="E21" s="21"/>
      <c r="F21" s="21"/>
      <c r="G21" s="21"/>
      <c r="H21" s="21"/>
      <c r="I21" s="21"/>
      <c r="J21" s="21"/>
      <c r="K21" s="21"/>
      <c r="L21" s="32"/>
      <c r="S21" s="21"/>
      <c r="T21" s="21"/>
      <c r="U21" s="21"/>
      <c r="V21" s="21"/>
      <c r="W21" s="21"/>
      <c r="X21" s="21"/>
      <c r="Y21" s="21"/>
      <c r="Z21" s="21"/>
      <c r="AA21" s="21"/>
      <c r="AB21" s="21"/>
      <c r="AC21" s="21"/>
      <c r="AD21" s="21"/>
      <c r="AE21" s="21"/>
    </row>
    <row r="22" spans="1:31" s="25" customFormat="1" ht="12" customHeight="1">
      <c r="A22" s="21"/>
      <c r="B22" s="22"/>
      <c r="C22" s="21"/>
      <c r="D22" s="17" t="s">
        <v>29</v>
      </c>
      <c r="E22" s="21"/>
      <c r="F22" s="21"/>
      <c r="G22" s="21"/>
      <c r="H22" s="21"/>
      <c r="I22" s="17" t="s">
        <v>24</v>
      </c>
      <c r="J22" s="18" t="str">
        <f>IF('Rekapitulace stavby'!AN16="","",'Rekapitulace stavby'!AN16)</f>
        <v/>
      </c>
      <c r="K22" s="21"/>
      <c r="L22" s="32"/>
      <c r="S22" s="21"/>
      <c r="T22" s="21"/>
      <c r="U22" s="21"/>
      <c r="V22" s="21"/>
      <c r="W22" s="21"/>
      <c r="X22" s="21"/>
      <c r="Y22" s="21"/>
      <c r="Z22" s="21"/>
      <c r="AA22" s="21"/>
      <c r="AB22" s="21"/>
      <c r="AC22" s="21"/>
      <c r="AD22" s="21"/>
      <c r="AE22" s="21"/>
    </row>
    <row r="23" spans="1:31" s="25" customFormat="1" ht="18" customHeight="1">
      <c r="A23" s="21"/>
      <c r="B23" s="22"/>
      <c r="C23" s="21"/>
      <c r="D23" s="21"/>
      <c r="E23" s="18" t="str">
        <f>IF('Rekapitulace stavby'!E17="","",'Rekapitulace stavby'!E17)</f>
        <v>astalon s.r.o. Pardubice</v>
      </c>
      <c r="F23" s="21"/>
      <c r="G23" s="21"/>
      <c r="H23" s="21"/>
      <c r="I23" s="17" t="s">
        <v>26</v>
      </c>
      <c r="J23" s="18" t="str">
        <f>IF('Rekapitulace stavby'!AN17="","",'Rekapitulace stavby'!AN17)</f>
        <v/>
      </c>
      <c r="K23" s="21"/>
      <c r="L23" s="32"/>
      <c r="S23" s="21"/>
      <c r="T23" s="21"/>
      <c r="U23" s="21"/>
      <c r="V23" s="21"/>
      <c r="W23" s="21"/>
      <c r="X23" s="21"/>
      <c r="Y23" s="21"/>
      <c r="Z23" s="21"/>
      <c r="AA23" s="21"/>
      <c r="AB23" s="21"/>
      <c r="AC23" s="21"/>
      <c r="AD23" s="21"/>
      <c r="AE23" s="21"/>
    </row>
    <row r="24" spans="1:31" s="25" customFormat="1" ht="6.95" customHeight="1">
      <c r="A24" s="21"/>
      <c r="B24" s="22"/>
      <c r="C24" s="21"/>
      <c r="D24" s="21"/>
      <c r="E24" s="21"/>
      <c r="F24" s="21"/>
      <c r="G24" s="21"/>
      <c r="H24" s="21"/>
      <c r="I24" s="21"/>
      <c r="J24" s="21"/>
      <c r="K24" s="21"/>
      <c r="L24" s="32"/>
      <c r="S24" s="21"/>
      <c r="T24" s="21"/>
      <c r="U24" s="21"/>
      <c r="V24" s="21"/>
      <c r="W24" s="21"/>
      <c r="X24" s="21"/>
      <c r="Y24" s="21"/>
      <c r="Z24" s="21"/>
      <c r="AA24" s="21"/>
      <c r="AB24" s="21"/>
      <c r="AC24" s="21"/>
      <c r="AD24" s="21"/>
      <c r="AE24" s="21"/>
    </row>
    <row r="25" spans="1:31" s="25" customFormat="1" ht="12" customHeight="1">
      <c r="A25" s="21"/>
      <c r="B25" s="22"/>
      <c r="C25" s="21"/>
      <c r="D25" s="17" t="s">
        <v>32</v>
      </c>
      <c r="E25" s="21"/>
      <c r="F25" s="21"/>
      <c r="G25" s="21"/>
      <c r="H25" s="21"/>
      <c r="I25" s="17" t="s">
        <v>24</v>
      </c>
      <c r="J25" s="18" t="str">
        <f>IF('Rekapitulace stavby'!AN19="","",'Rekapitulace stavby'!AN19)</f>
        <v/>
      </c>
      <c r="K25" s="21"/>
      <c r="L25" s="32"/>
      <c r="S25" s="21"/>
      <c r="T25" s="21"/>
      <c r="U25" s="21"/>
      <c r="V25" s="21"/>
      <c r="W25" s="21"/>
      <c r="X25" s="21"/>
      <c r="Y25" s="21"/>
      <c r="Z25" s="21"/>
      <c r="AA25" s="21"/>
      <c r="AB25" s="21"/>
      <c r="AC25" s="21"/>
      <c r="AD25" s="21"/>
      <c r="AE25" s="21"/>
    </row>
    <row r="26" spans="1:31" s="25" customFormat="1" ht="18" customHeight="1">
      <c r="A26" s="21"/>
      <c r="B26" s="22"/>
      <c r="C26" s="21"/>
      <c r="D26" s="21"/>
      <c r="E26" s="18" t="str">
        <f>IF('Rekapitulace stavby'!E20="","",'Rekapitulace stavby'!E20)</f>
        <v xml:space="preserve"> </v>
      </c>
      <c r="F26" s="21"/>
      <c r="G26" s="21"/>
      <c r="H26" s="21"/>
      <c r="I26" s="17" t="s">
        <v>26</v>
      </c>
      <c r="J26" s="18" t="str">
        <f>IF('Rekapitulace stavby'!AN20="","",'Rekapitulace stavby'!AN20)</f>
        <v/>
      </c>
      <c r="K26" s="21"/>
      <c r="L26" s="32"/>
      <c r="S26" s="21"/>
      <c r="T26" s="21"/>
      <c r="U26" s="21"/>
      <c r="V26" s="21"/>
      <c r="W26" s="21"/>
      <c r="X26" s="21"/>
      <c r="Y26" s="21"/>
      <c r="Z26" s="21"/>
      <c r="AA26" s="21"/>
      <c r="AB26" s="21"/>
      <c r="AC26" s="21"/>
      <c r="AD26" s="21"/>
      <c r="AE26" s="21"/>
    </row>
    <row r="27" spans="1:31" s="25" customFormat="1" ht="6.95" customHeight="1">
      <c r="A27" s="21"/>
      <c r="B27" s="22"/>
      <c r="C27" s="21"/>
      <c r="D27" s="21"/>
      <c r="E27" s="21"/>
      <c r="F27" s="21"/>
      <c r="G27" s="21"/>
      <c r="H27" s="21"/>
      <c r="I27" s="21"/>
      <c r="J27" s="21"/>
      <c r="K27" s="21"/>
      <c r="L27" s="32"/>
      <c r="S27" s="21"/>
      <c r="T27" s="21"/>
      <c r="U27" s="21"/>
      <c r="V27" s="21"/>
      <c r="W27" s="21"/>
      <c r="X27" s="21"/>
      <c r="Y27" s="21"/>
      <c r="Z27" s="21"/>
      <c r="AA27" s="21"/>
      <c r="AB27" s="21"/>
      <c r="AC27" s="21"/>
      <c r="AD27" s="21"/>
      <c r="AE27" s="21"/>
    </row>
    <row r="28" spans="1:31" s="25" customFormat="1" ht="12" customHeight="1">
      <c r="A28" s="21"/>
      <c r="B28" s="22"/>
      <c r="C28" s="21"/>
      <c r="D28" s="17" t="s">
        <v>34</v>
      </c>
      <c r="E28" s="21"/>
      <c r="F28" s="21"/>
      <c r="G28" s="21"/>
      <c r="H28" s="21"/>
      <c r="I28" s="21"/>
      <c r="J28" s="21"/>
      <c r="K28" s="21"/>
      <c r="L28" s="32"/>
      <c r="S28" s="21"/>
      <c r="T28" s="21"/>
      <c r="U28" s="21"/>
      <c r="V28" s="21"/>
      <c r="W28" s="21"/>
      <c r="X28" s="21"/>
      <c r="Y28" s="21"/>
      <c r="Z28" s="21"/>
      <c r="AA28" s="21"/>
      <c r="AB28" s="21"/>
      <c r="AC28" s="21"/>
      <c r="AD28" s="21"/>
      <c r="AE28" s="21"/>
    </row>
    <row r="29" spans="1:31" s="96" customFormat="1" ht="16.5" customHeight="1">
      <c r="A29" s="93"/>
      <c r="B29" s="94"/>
      <c r="C29" s="93"/>
      <c r="D29" s="93"/>
      <c r="E29" s="251" t="s">
        <v>1</v>
      </c>
      <c r="F29" s="251"/>
      <c r="G29" s="251"/>
      <c r="H29" s="251"/>
      <c r="I29" s="93"/>
      <c r="J29" s="93"/>
      <c r="K29" s="93"/>
      <c r="L29" s="95"/>
      <c r="S29" s="93"/>
      <c r="T29" s="93"/>
      <c r="U29" s="93"/>
      <c r="V29" s="93"/>
      <c r="W29" s="93"/>
      <c r="X29" s="93"/>
      <c r="Y29" s="93"/>
      <c r="Z29" s="93"/>
      <c r="AA29" s="93"/>
      <c r="AB29" s="93"/>
      <c r="AC29" s="93"/>
      <c r="AD29" s="93"/>
      <c r="AE29" s="93"/>
    </row>
    <row r="30" spans="1:31" s="25" customFormat="1" ht="6.95" customHeight="1">
      <c r="A30" s="21"/>
      <c r="B30" s="22"/>
      <c r="C30" s="21"/>
      <c r="D30" s="21"/>
      <c r="E30" s="21"/>
      <c r="F30" s="21"/>
      <c r="G30" s="21"/>
      <c r="H30" s="21"/>
      <c r="I30" s="21"/>
      <c r="J30" s="21"/>
      <c r="K30" s="21"/>
      <c r="L30" s="32"/>
      <c r="S30" s="21"/>
      <c r="T30" s="21"/>
      <c r="U30" s="21"/>
      <c r="V30" s="21"/>
      <c r="W30" s="21"/>
      <c r="X30" s="21"/>
      <c r="Y30" s="21"/>
      <c r="Z30" s="21"/>
      <c r="AA30" s="21"/>
      <c r="AB30" s="21"/>
      <c r="AC30" s="21"/>
      <c r="AD30" s="21"/>
      <c r="AE30" s="21"/>
    </row>
    <row r="31" spans="1:31" s="25" customFormat="1" ht="6.95" customHeight="1">
      <c r="A31" s="21"/>
      <c r="B31" s="22"/>
      <c r="C31" s="21"/>
      <c r="D31" s="57"/>
      <c r="E31" s="57"/>
      <c r="F31" s="57"/>
      <c r="G31" s="57"/>
      <c r="H31" s="57"/>
      <c r="I31" s="57"/>
      <c r="J31" s="57"/>
      <c r="K31" s="57"/>
      <c r="L31" s="32"/>
      <c r="S31" s="21"/>
      <c r="T31" s="21"/>
      <c r="U31" s="21"/>
      <c r="V31" s="21"/>
      <c r="W31" s="21"/>
      <c r="X31" s="21"/>
      <c r="Y31" s="21"/>
      <c r="Z31" s="21"/>
      <c r="AA31" s="21"/>
      <c r="AB31" s="21"/>
      <c r="AC31" s="21"/>
      <c r="AD31" s="21"/>
      <c r="AE31" s="21"/>
    </row>
    <row r="32" spans="1:31" s="25" customFormat="1" ht="25.35" customHeight="1">
      <c r="A32" s="21"/>
      <c r="B32" s="22"/>
      <c r="C32" s="21"/>
      <c r="D32" s="97" t="s">
        <v>35</v>
      </c>
      <c r="E32" s="21"/>
      <c r="F32" s="21"/>
      <c r="G32" s="21"/>
      <c r="H32" s="21"/>
      <c r="I32" s="21"/>
      <c r="J32" s="98">
        <f>ROUND(J122, 2)</f>
        <v>0</v>
      </c>
      <c r="K32" s="21"/>
      <c r="L32" s="32"/>
      <c r="S32" s="21"/>
      <c r="T32" s="21"/>
      <c r="U32" s="21"/>
      <c r="V32" s="21"/>
      <c r="W32" s="21"/>
      <c r="X32" s="21"/>
      <c r="Y32" s="21"/>
      <c r="Z32" s="21"/>
      <c r="AA32" s="21"/>
      <c r="AB32" s="21"/>
      <c r="AC32" s="21"/>
      <c r="AD32" s="21"/>
      <c r="AE32" s="21"/>
    </row>
    <row r="33" spans="1:31" s="25" customFormat="1" ht="6.95" customHeight="1">
      <c r="A33" s="21"/>
      <c r="B33" s="22"/>
      <c r="C33" s="21"/>
      <c r="D33" s="57"/>
      <c r="E33" s="57"/>
      <c r="F33" s="57"/>
      <c r="G33" s="57"/>
      <c r="H33" s="57"/>
      <c r="I33" s="57"/>
      <c r="J33" s="57"/>
      <c r="K33" s="57"/>
      <c r="L33" s="32"/>
      <c r="S33" s="21"/>
      <c r="T33" s="21"/>
      <c r="U33" s="21"/>
      <c r="V33" s="21"/>
      <c r="W33" s="21"/>
      <c r="X33" s="21"/>
      <c r="Y33" s="21"/>
      <c r="Z33" s="21"/>
      <c r="AA33" s="21"/>
      <c r="AB33" s="21"/>
      <c r="AC33" s="21"/>
      <c r="AD33" s="21"/>
      <c r="AE33" s="21"/>
    </row>
    <row r="34" spans="1:31" s="25" customFormat="1" ht="14.45" customHeight="1">
      <c r="A34" s="21"/>
      <c r="B34" s="22"/>
      <c r="C34" s="21"/>
      <c r="D34" s="21"/>
      <c r="E34" s="21"/>
      <c r="F34" s="99" t="s">
        <v>37</v>
      </c>
      <c r="G34" s="21"/>
      <c r="H34" s="21"/>
      <c r="I34" s="99" t="s">
        <v>36</v>
      </c>
      <c r="J34" s="99" t="s">
        <v>38</v>
      </c>
      <c r="K34" s="21"/>
      <c r="L34" s="32"/>
      <c r="S34" s="21"/>
      <c r="T34" s="21"/>
      <c r="U34" s="21"/>
      <c r="V34" s="21"/>
      <c r="W34" s="21"/>
      <c r="X34" s="21"/>
      <c r="Y34" s="21"/>
      <c r="Z34" s="21"/>
      <c r="AA34" s="21"/>
      <c r="AB34" s="21"/>
      <c r="AC34" s="21"/>
      <c r="AD34" s="21"/>
      <c r="AE34" s="21"/>
    </row>
    <row r="35" spans="1:31" s="25" customFormat="1" ht="14.45" customHeight="1">
      <c r="A35" s="21"/>
      <c r="B35" s="22"/>
      <c r="C35" s="21"/>
      <c r="D35" s="100" t="s">
        <v>39</v>
      </c>
      <c r="E35" s="17" t="s">
        <v>40</v>
      </c>
      <c r="F35" s="101">
        <f>ROUND((SUM(BE122:BE141)),  2)</f>
        <v>0</v>
      </c>
      <c r="G35" s="21"/>
      <c r="H35" s="21"/>
      <c r="I35" s="102">
        <v>0.21</v>
      </c>
      <c r="J35" s="101">
        <f>ROUND(((SUM(BE122:BE141))*I35),  2)</f>
        <v>0</v>
      </c>
      <c r="K35" s="21"/>
      <c r="L35" s="32"/>
      <c r="S35" s="21"/>
      <c r="T35" s="21"/>
      <c r="U35" s="21"/>
      <c r="V35" s="21"/>
      <c r="W35" s="21"/>
      <c r="X35" s="21"/>
      <c r="Y35" s="21"/>
      <c r="Z35" s="21"/>
      <c r="AA35" s="21"/>
      <c r="AB35" s="21"/>
      <c r="AC35" s="21"/>
      <c r="AD35" s="21"/>
      <c r="AE35" s="21"/>
    </row>
    <row r="36" spans="1:31" s="25" customFormat="1" ht="14.45" customHeight="1">
      <c r="A36" s="21"/>
      <c r="B36" s="22"/>
      <c r="C36" s="21"/>
      <c r="D36" s="21"/>
      <c r="E36" s="17" t="s">
        <v>41</v>
      </c>
      <c r="F36" s="101">
        <f>ROUND((SUM(BF122:BF141)),  2)</f>
        <v>0</v>
      </c>
      <c r="G36" s="21"/>
      <c r="H36" s="21"/>
      <c r="I36" s="102">
        <v>0.15</v>
      </c>
      <c r="J36" s="101">
        <f>ROUND(((SUM(BF122:BF141))*I36),  2)</f>
        <v>0</v>
      </c>
      <c r="K36" s="21"/>
      <c r="L36" s="32"/>
      <c r="S36" s="21"/>
      <c r="T36" s="21"/>
      <c r="U36" s="21"/>
      <c r="V36" s="21"/>
      <c r="W36" s="21"/>
      <c r="X36" s="21"/>
      <c r="Y36" s="21"/>
      <c r="Z36" s="21"/>
      <c r="AA36" s="21"/>
      <c r="AB36" s="21"/>
      <c r="AC36" s="21"/>
      <c r="AD36" s="21"/>
      <c r="AE36" s="21"/>
    </row>
    <row r="37" spans="1:31" s="25" customFormat="1" ht="14.45" hidden="1" customHeight="1">
      <c r="A37" s="21"/>
      <c r="B37" s="22"/>
      <c r="C37" s="21"/>
      <c r="D37" s="21"/>
      <c r="E37" s="17" t="s">
        <v>42</v>
      </c>
      <c r="F37" s="101">
        <f>ROUND((SUM(BG122:BG141)),  2)</f>
        <v>0</v>
      </c>
      <c r="G37" s="21"/>
      <c r="H37" s="21"/>
      <c r="I37" s="102">
        <v>0.21</v>
      </c>
      <c r="J37" s="101">
        <f>0</f>
        <v>0</v>
      </c>
      <c r="K37" s="21"/>
      <c r="L37" s="32"/>
      <c r="S37" s="21"/>
      <c r="T37" s="21"/>
      <c r="U37" s="21"/>
      <c r="V37" s="21"/>
      <c r="W37" s="21"/>
      <c r="X37" s="21"/>
      <c r="Y37" s="21"/>
      <c r="Z37" s="21"/>
      <c r="AA37" s="21"/>
      <c r="AB37" s="21"/>
      <c r="AC37" s="21"/>
      <c r="AD37" s="21"/>
      <c r="AE37" s="21"/>
    </row>
    <row r="38" spans="1:31" s="25" customFormat="1" ht="14.45" hidden="1" customHeight="1">
      <c r="A38" s="21"/>
      <c r="B38" s="22"/>
      <c r="C38" s="21"/>
      <c r="D38" s="21"/>
      <c r="E38" s="17" t="s">
        <v>43</v>
      </c>
      <c r="F38" s="101">
        <f>ROUND((SUM(BH122:BH141)),  2)</f>
        <v>0</v>
      </c>
      <c r="G38" s="21"/>
      <c r="H38" s="21"/>
      <c r="I38" s="102">
        <v>0.15</v>
      </c>
      <c r="J38" s="101">
        <f>0</f>
        <v>0</v>
      </c>
      <c r="K38" s="21"/>
      <c r="L38" s="32"/>
      <c r="S38" s="21"/>
      <c r="T38" s="21"/>
      <c r="U38" s="21"/>
      <c r="V38" s="21"/>
      <c r="W38" s="21"/>
      <c r="X38" s="21"/>
      <c r="Y38" s="21"/>
      <c r="Z38" s="21"/>
      <c r="AA38" s="21"/>
      <c r="AB38" s="21"/>
      <c r="AC38" s="21"/>
      <c r="AD38" s="21"/>
      <c r="AE38" s="21"/>
    </row>
    <row r="39" spans="1:31" s="25" customFormat="1" ht="14.45" hidden="1" customHeight="1">
      <c r="A39" s="21"/>
      <c r="B39" s="22"/>
      <c r="C39" s="21"/>
      <c r="D39" s="21"/>
      <c r="E39" s="17" t="s">
        <v>44</v>
      </c>
      <c r="F39" s="101">
        <f>ROUND((SUM(BI122:BI141)),  2)</f>
        <v>0</v>
      </c>
      <c r="G39" s="21"/>
      <c r="H39" s="21"/>
      <c r="I39" s="102">
        <v>0</v>
      </c>
      <c r="J39" s="101">
        <f>0</f>
        <v>0</v>
      </c>
      <c r="K39" s="21"/>
      <c r="L39" s="32"/>
      <c r="S39" s="21"/>
      <c r="T39" s="21"/>
      <c r="U39" s="21"/>
      <c r="V39" s="21"/>
      <c r="W39" s="21"/>
      <c r="X39" s="21"/>
      <c r="Y39" s="21"/>
      <c r="Z39" s="21"/>
      <c r="AA39" s="21"/>
      <c r="AB39" s="21"/>
      <c r="AC39" s="21"/>
      <c r="AD39" s="21"/>
      <c r="AE39" s="21"/>
    </row>
    <row r="40" spans="1:31" s="25" customFormat="1" ht="6.95" customHeight="1">
      <c r="A40" s="21"/>
      <c r="B40" s="22"/>
      <c r="C40" s="21"/>
      <c r="D40" s="21"/>
      <c r="E40" s="21"/>
      <c r="F40" s="21"/>
      <c r="G40" s="21"/>
      <c r="H40" s="21"/>
      <c r="I40" s="21"/>
      <c r="J40" s="21"/>
      <c r="K40" s="21"/>
      <c r="L40" s="32"/>
      <c r="S40" s="21"/>
      <c r="T40" s="21"/>
      <c r="U40" s="21"/>
      <c r="V40" s="21"/>
      <c r="W40" s="21"/>
      <c r="X40" s="21"/>
      <c r="Y40" s="21"/>
      <c r="Z40" s="21"/>
      <c r="AA40" s="21"/>
      <c r="AB40" s="21"/>
      <c r="AC40" s="21"/>
      <c r="AD40" s="21"/>
      <c r="AE40" s="21"/>
    </row>
    <row r="41" spans="1:31" s="25" customFormat="1" ht="25.35" customHeight="1">
      <c r="A41" s="21"/>
      <c r="B41" s="22"/>
      <c r="C41" s="103"/>
      <c r="D41" s="104" t="s">
        <v>45</v>
      </c>
      <c r="E41" s="51"/>
      <c r="F41" s="51"/>
      <c r="G41" s="105" t="s">
        <v>46</v>
      </c>
      <c r="H41" s="106" t="s">
        <v>47</v>
      </c>
      <c r="I41" s="51"/>
      <c r="J41" s="107">
        <f>SUM(J32:J39)</f>
        <v>0</v>
      </c>
      <c r="K41" s="108"/>
      <c r="L41" s="32"/>
      <c r="S41" s="21"/>
      <c r="T41" s="21"/>
      <c r="U41" s="21"/>
      <c r="V41" s="21"/>
      <c r="W41" s="21"/>
      <c r="X41" s="21"/>
      <c r="Y41" s="21"/>
      <c r="Z41" s="21"/>
      <c r="AA41" s="21"/>
      <c r="AB41" s="21"/>
      <c r="AC41" s="21"/>
      <c r="AD41" s="21"/>
      <c r="AE41" s="21"/>
    </row>
    <row r="42" spans="1:31" s="25" customFormat="1" ht="14.45" customHeight="1">
      <c r="A42" s="21"/>
      <c r="B42" s="22"/>
      <c r="C42" s="21"/>
      <c r="D42" s="21"/>
      <c r="E42" s="21"/>
      <c r="F42" s="21"/>
      <c r="G42" s="21"/>
      <c r="H42" s="21"/>
      <c r="I42" s="21"/>
      <c r="J42" s="21"/>
      <c r="K42" s="21"/>
      <c r="L42" s="32"/>
      <c r="S42" s="21"/>
      <c r="T42" s="21"/>
      <c r="U42" s="21"/>
      <c r="V42" s="21"/>
      <c r="W42" s="21"/>
      <c r="X42" s="21"/>
      <c r="Y42" s="21"/>
      <c r="Z42" s="21"/>
      <c r="AA42" s="21"/>
      <c r="AB42" s="21"/>
      <c r="AC42" s="21"/>
      <c r="AD42" s="21"/>
      <c r="AE42" s="21"/>
    </row>
    <row r="43" spans="1:31" ht="14.45" customHeight="1">
      <c r="B43" s="11"/>
      <c r="L43" s="11"/>
    </row>
    <row r="44" spans="1:31" ht="14.45" customHeight="1">
      <c r="B44" s="11"/>
      <c r="L44" s="11"/>
    </row>
    <row r="45" spans="1:31" ht="14.45" customHeight="1">
      <c r="B45" s="11"/>
      <c r="L45" s="11"/>
    </row>
    <row r="46" spans="1:31" ht="14.45" customHeight="1">
      <c r="B46" s="11"/>
      <c r="L46" s="11"/>
    </row>
    <row r="47" spans="1:31" ht="14.45" customHeight="1">
      <c r="B47" s="11"/>
      <c r="L47" s="11"/>
    </row>
    <row r="48" spans="1:31" ht="14.45" customHeight="1">
      <c r="B48" s="11"/>
      <c r="L48" s="11"/>
    </row>
    <row r="49" spans="1:31" ht="14.45" customHeight="1">
      <c r="B49" s="11"/>
      <c r="L49" s="11"/>
    </row>
    <row r="50" spans="1:31" s="25" customFormat="1" ht="14.45" customHeight="1">
      <c r="B50" s="32"/>
      <c r="D50" s="33" t="s">
        <v>48</v>
      </c>
      <c r="E50" s="34"/>
      <c r="F50" s="34"/>
      <c r="G50" s="33" t="s">
        <v>49</v>
      </c>
      <c r="H50" s="34"/>
      <c r="I50" s="34"/>
      <c r="J50" s="34"/>
      <c r="K50" s="34"/>
      <c r="L50" s="32"/>
    </row>
    <row r="51" spans="1:31">
      <c r="B51" s="11"/>
      <c r="L51" s="11"/>
    </row>
    <row r="52" spans="1:31">
      <c r="B52" s="11"/>
      <c r="L52" s="11"/>
    </row>
    <row r="53" spans="1:31">
      <c r="B53" s="11"/>
      <c r="L53" s="11"/>
    </row>
    <row r="54" spans="1:31">
      <c r="B54" s="11"/>
      <c r="L54" s="11"/>
    </row>
    <row r="55" spans="1:31">
      <c r="B55" s="11"/>
      <c r="L55" s="11"/>
    </row>
    <row r="56" spans="1:31">
      <c r="B56" s="11"/>
      <c r="L56" s="11"/>
    </row>
    <row r="57" spans="1:31">
      <c r="B57" s="11"/>
      <c r="L57" s="11"/>
    </row>
    <row r="58" spans="1:31">
      <c r="B58" s="11"/>
      <c r="L58" s="11"/>
    </row>
    <row r="59" spans="1:31">
      <c r="B59" s="11"/>
      <c r="L59" s="11"/>
    </row>
    <row r="60" spans="1:31">
      <c r="B60" s="11"/>
      <c r="L60" s="11"/>
    </row>
    <row r="61" spans="1:31" s="25" customFormat="1" ht="12.75">
      <c r="A61" s="21"/>
      <c r="B61" s="22"/>
      <c r="C61" s="21"/>
      <c r="D61" s="35" t="s">
        <v>50</v>
      </c>
      <c r="E61" s="24"/>
      <c r="F61" s="109" t="s">
        <v>51</v>
      </c>
      <c r="G61" s="35" t="s">
        <v>50</v>
      </c>
      <c r="H61" s="24"/>
      <c r="I61" s="24"/>
      <c r="J61" s="110" t="s">
        <v>51</v>
      </c>
      <c r="K61" s="24"/>
      <c r="L61" s="32"/>
      <c r="S61" s="21"/>
      <c r="T61" s="21"/>
      <c r="U61" s="21"/>
      <c r="V61" s="21"/>
      <c r="W61" s="21"/>
      <c r="X61" s="21"/>
      <c r="Y61" s="21"/>
      <c r="Z61" s="21"/>
      <c r="AA61" s="21"/>
      <c r="AB61" s="21"/>
      <c r="AC61" s="21"/>
      <c r="AD61" s="21"/>
      <c r="AE61" s="21"/>
    </row>
    <row r="62" spans="1:31">
      <c r="B62" s="11"/>
      <c r="L62" s="11"/>
    </row>
    <row r="63" spans="1:31">
      <c r="B63" s="11"/>
      <c r="L63" s="11"/>
    </row>
    <row r="64" spans="1:31">
      <c r="B64" s="11"/>
      <c r="L64" s="11"/>
    </row>
    <row r="65" spans="1:31" s="25" customFormat="1" ht="12.75">
      <c r="A65" s="21"/>
      <c r="B65" s="22"/>
      <c r="C65" s="21"/>
      <c r="D65" s="33" t="s">
        <v>52</v>
      </c>
      <c r="E65" s="36"/>
      <c r="F65" s="36"/>
      <c r="G65" s="33" t="s">
        <v>53</v>
      </c>
      <c r="H65" s="36"/>
      <c r="I65" s="36"/>
      <c r="J65" s="36"/>
      <c r="K65" s="36"/>
      <c r="L65" s="32"/>
      <c r="S65" s="21"/>
      <c r="T65" s="21"/>
      <c r="U65" s="21"/>
      <c r="V65" s="21"/>
      <c r="W65" s="21"/>
      <c r="X65" s="21"/>
      <c r="Y65" s="21"/>
      <c r="Z65" s="21"/>
      <c r="AA65" s="21"/>
      <c r="AB65" s="21"/>
      <c r="AC65" s="21"/>
      <c r="AD65" s="21"/>
      <c r="AE65" s="21"/>
    </row>
    <row r="66" spans="1:31">
      <c r="B66" s="11"/>
      <c r="L66" s="11"/>
    </row>
    <row r="67" spans="1:31">
      <c r="B67" s="11"/>
      <c r="L67" s="11"/>
    </row>
    <row r="68" spans="1:31">
      <c r="B68" s="11"/>
      <c r="L68" s="11"/>
    </row>
    <row r="69" spans="1:31">
      <c r="B69" s="11"/>
      <c r="L69" s="11"/>
    </row>
    <row r="70" spans="1:31">
      <c r="B70" s="11"/>
      <c r="L70" s="11"/>
    </row>
    <row r="71" spans="1:31">
      <c r="B71" s="11"/>
      <c r="L71" s="11"/>
    </row>
    <row r="72" spans="1:31">
      <c r="B72" s="11"/>
      <c r="L72" s="11"/>
    </row>
    <row r="73" spans="1:31">
      <c r="B73" s="11"/>
      <c r="L73" s="11"/>
    </row>
    <row r="74" spans="1:31">
      <c r="B74" s="11"/>
      <c r="L74" s="11"/>
    </row>
    <row r="75" spans="1:31">
      <c r="B75" s="11"/>
      <c r="L75" s="11"/>
    </row>
    <row r="76" spans="1:31" s="25" customFormat="1" ht="12.75">
      <c r="A76" s="21"/>
      <c r="B76" s="22"/>
      <c r="C76" s="21"/>
      <c r="D76" s="35" t="s">
        <v>50</v>
      </c>
      <c r="E76" s="24"/>
      <c r="F76" s="109" t="s">
        <v>51</v>
      </c>
      <c r="G76" s="35" t="s">
        <v>50</v>
      </c>
      <c r="H76" s="24"/>
      <c r="I76" s="24"/>
      <c r="J76" s="110" t="s">
        <v>51</v>
      </c>
      <c r="K76" s="24"/>
      <c r="L76" s="32"/>
      <c r="S76" s="21"/>
      <c r="T76" s="21"/>
      <c r="U76" s="21"/>
      <c r="V76" s="21"/>
      <c r="W76" s="21"/>
      <c r="X76" s="21"/>
      <c r="Y76" s="21"/>
      <c r="Z76" s="21"/>
      <c r="AA76" s="21"/>
      <c r="AB76" s="21"/>
      <c r="AC76" s="21"/>
      <c r="AD76" s="21"/>
      <c r="AE76" s="21"/>
    </row>
    <row r="77" spans="1:31" s="25" customFormat="1" ht="14.45" customHeight="1">
      <c r="A77" s="21"/>
      <c r="B77" s="37"/>
      <c r="C77" s="38"/>
      <c r="D77" s="38"/>
      <c r="E77" s="38"/>
      <c r="F77" s="38"/>
      <c r="G77" s="38"/>
      <c r="H77" s="38"/>
      <c r="I77" s="38"/>
      <c r="J77" s="38"/>
      <c r="K77" s="38"/>
      <c r="L77" s="32"/>
      <c r="S77" s="21"/>
      <c r="T77" s="21"/>
      <c r="U77" s="21"/>
      <c r="V77" s="21"/>
      <c r="W77" s="21"/>
      <c r="X77" s="21"/>
      <c r="Y77" s="21"/>
      <c r="Z77" s="21"/>
      <c r="AA77" s="21"/>
      <c r="AB77" s="21"/>
      <c r="AC77" s="21"/>
      <c r="AD77" s="21"/>
      <c r="AE77" s="21"/>
    </row>
    <row r="81" spans="1:31" s="25" customFormat="1" ht="6.95" customHeight="1">
      <c r="A81" s="21"/>
      <c r="B81" s="39"/>
      <c r="C81" s="40"/>
      <c r="D81" s="40"/>
      <c r="E81" s="40"/>
      <c r="F81" s="40"/>
      <c r="G81" s="40"/>
      <c r="H81" s="40"/>
      <c r="I81" s="40"/>
      <c r="J81" s="40"/>
      <c r="K81" s="40"/>
      <c r="L81" s="32"/>
      <c r="S81" s="21"/>
      <c r="T81" s="21"/>
      <c r="U81" s="21"/>
      <c r="V81" s="21"/>
      <c r="W81" s="21"/>
      <c r="X81" s="21"/>
      <c r="Y81" s="21"/>
      <c r="Z81" s="21"/>
      <c r="AA81" s="21"/>
      <c r="AB81" s="21"/>
      <c r="AC81" s="21"/>
      <c r="AD81" s="21"/>
      <c r="AE81" s="21"/>
    </row>
    <row r="82" spans="1:31" s="25" customFormat="1" ht="24.95" customHeight="1">
      <c r="A82" s="21"/>
      <c r="B82" s="22"/>
      <c r="C82" s="12" t="s">
        <v>118</v>
      </c>
      <c r="D82" s="21"/>
      <c r="E82" s="21"/>
      <c r="F82" s="21"/>
      <c r="G82" s="21"/>
      <c r="H82" s="21"/>
      <c r="I82" s="21"/>
      <c r="J82" s="21"/>
      <c r="K82" s="21"/>
      <c r="L82" s="32"/>
      <c r="S82" s="21"/>
      <c r="T82" s="21"/>
      <c r="U82" s="21"/>
      <c r="V82" s="21"/>
      <c r="W82" s="21"/>
      <c r="X82" s="21"/>
      <c r="Y82" s="21"/>
      <c r="Z82" s="21"/>
      <c r="AA82" s="21"/>
      <c r="AB82" s="21"/>
      <c r="AC82" s="21"/>
      <c r="AD82" s="21"/>
      <c r="AE82" s="21"/>
    </row>
    <row r="83" spans="1:31" s="25" customFormat="1" ht="6.95" customHeight="1">
      <c r="A83" s="21"/>
      <c r="B83" s="22"/>
      <c r="C83" s="21"/>
      <c r="D83" s="21"/>
      <c r="E83" s="21"/>
      <c r="F83" s="21"/>
      <c r="G83" s="21"/>
      <c r="H83" s="21"/>
      <c r="I83" s="21"/>
      <c r="J83" s="21"/>
      <c r="K83" s="21"/>
      <c r="L83" s="32"/>
      <c r="S83" s="21"/>
      <c r="T83" s="21"/>
      <c r="U83" s="21"/>
      <c r="V83" s="21"/>
      <c r="W83" s="21"/>
      <c r="X83" s="21"/>
      <c r="Y83" s="21"/>
      <c r="Z83" s="21"/>
      <c r="AA83" s="21"/>
      <c r="AB83" s="21"/>
      <c r="AC83" s="21"/>
      <c r="AD83" s="21"/>
      <c r="AE83" s="21"/>
    </row>
    <row r="84" spans="1:31" s="25" customFormat="1" ht="12" customHeight="1">
      <c r="A84" s="21"/>
      <c r="B84" s="22"/>
      <c r="C84" s="17" t="s">
        <v>15</v>
      </c>
      <c r="D84" s="21"/>
      <c r="E84" s="21"/>
      <c r="F84" s="21"/>
      <c r="G84" s="21"/>
      <c r="H84" s="21"/>
      <c r="I84" s="21"/>
      <c r="J84" s="21"/>
      <c r="K84" s="21"/>
      <c r="L84" s="32"/>
      <c r="S84" s="21"/>
      <c r="T84" s="21"/>
      <c r="U84" s="21"/>
      <c r="V84" s="21"/>
      <c r="W84" s="21"/>
      <c r="X84" s="21"/>
      <c r="Y84" s="21"/>
      <c r="Z84" s="21"/>
      <c r="AA84" s="21"/>
      <c r="AB84" s="21"/>
      <c r="AC84" s="21"/>
      <c r="AD84" s="21"/>
      <c r="AE84" s="21"/>
    </row>
    <row r="85" spans="1:31" s="25" customFormat="1" ht="16.5" customHeight="1">
      <c r="A85" s="21"/>
      <c r="B85" s="22"/>
      <c r="C85" s="21"/>
      <c r="D85" s="21"/>
      <c r="E85" s="258" t="str">
        <f>E7</f>
        <v>SPŠ stavební Pardubice - rekonstrukce domova mládeže DM4</v>
      </c>
      <c r="F85" s="259"/>
      <c r="G85" s="259"/>
      <c r="H85" s="259"/>
      <c r="I85" s="21"/>
      <c r="J85" s="21"/>
      <c r="K85" s="21"/>
      <c r="L85" s="32"/>
      <c r="S85" s="21"/>
      <c r="T85" s="21"/>
      <c r="U85" s="21"/>
      <c r="V85" s="21"/>
      <c r="W85" s="21"/>
      <c r="X85" s="21"/>
      <c r="Y85" s="21"/>
      <c r="Z85" s="21"/>
      <c r="AA85" s="21"/>
      <c r="AB85" s="21"/>
      <c r="AC85" s="21"/>
      <c r="AD85" s="21"/>
      <c r="AE85" s="21"/>
    </row>
    <row r="86" spans="1:31" ht="12" customHeight="1">
      <c r="B86" s="11"/>
      <c r="C86" s="17" t="s">
        <v>116</v>
      </c>
      <c r="L86" s="11"/>
    </row>
    <row r="87" spans="1:31" s="25" customFormat="1" ht="16.5" customHeight="1">
      <c r="A87" s="21"/>
      <c r="B87" s="22"/>
      <c r="C87" s="21"/>
      <c r="D87" s="21"/>
      <c r="E87" s="258" t="s">
        <v>1978</v>
      </c>
      <c r="F87" s="257"/>
      <c r="G87" s="257"/>
      <c r="H87" s="257"/>
      <c r="I87" s="21"/>
      <c r="J87" s="21"/>
      <c r="K87" s="21"/>
      <c r="L87" s="32"/>
      <c r="S87" s="21"/>
      <c r="T87" s="21"/>
      <c r="U87" s="21"/>
      <c r="V87" s="21"/>
      <c r="W87" s="21"/>
      <c r="X87" s="21"/>
      <c r="Y87" s="21"/>
      <c r="Z87" s="21"/>
      <c r="AA87" s="21"/>
      <c r="AB87" s="21"/>
      <c r="AC87" s="21"/>
      <c r="AD87" s="21"/>
      <c r="AE87" s="21"/>
    </row>
    <row r="88" spans="1:31" s="25" customFormat="1" ht="12" customHeight="1">
      <c r="A88" s="21"/>
      <c r="B88" s="22"/>
      <c r="C88" s="17" t="s">
        <v>1979</v>
      </c>
      <c r="D88" s="21"/>
      <c r="E88" s="21"/>
      <c r="F88" s="21"/>
      <c r="G88" s="21"/>
      <c r="H88" s="21"/>
      <c r="I88" s="21"/>
      <c r="J88" s="21"/>
      <c r="K88" s="21"/>
      <c r="L88" s="32"/>
      <c r="S88" s="21"/>
      <c r="T88" s="21"/>
      <c r="U88" s="21"/>
      <c r="V88" s="21"/>
      <c r="W88" s="21"/>
      <c r="X88" s="21"/>
      <c r="Y88" s="21"/>
      <c r="Z88" s="21"/>
      <c r="AA88" s="21"/>
      <c r="AB88" s="21"/>
      <c r="AC88" s="21"/>
      <c r="AD88" s="21"/>
      <c r="AE88" s="21"/>
    </row>
    <row r="89" spans="1:31" s="25" customFormat="1" ht="16.5" customHeight="1">
      <c r="A89" s="21"/>
      <c r="B89" s="22"/>
      <c r="C89" s="21"/>
      <c r="D89" s="21"/>
      <c r="E89" s="239" t="str">
        <f>E11</f>
        <v>05 - Ostatní náklady</v>
      </c>
      <c r="F89" s="257"/>
      <c r="G89" s="257"/>
      <c r="H89" s="257"/>
      <c r="I89" s="21"/>
      <c r="J89" s="21"/>
      <c r="K89" s="21"/>
      <c r="L89" s="32"/>
      <c r="S89" s="21"/>
      <c r="T89" s="21"/>
      <c r="U89" s="21"/>
      <c r="V89" s="21"/>
      <c r="W89" s="21"/>
      <c r="X89" s="21"/>
      <c r="Y89" s="21"/>
      <c r="Z89" s="21"/>
      <c r="AA89" s="21"/>
      <c r="AB89" s="21"/>
      <c r="AC89" s="21"/>
      <c r="AD89" s="21"/>
      <c r="AE89" s="21"/>
    </row>
    <row r="90" spans="1:31" s="25" customFormat="1" ht="6.95" customHeight="1">
      <c r="A90" s="21"/>
      <c r="B90" s="22"/>
      <c r="C90" s="21"/>
      <c r="D90" s="21"/>
      <c r="E90" s="21"/>
      <c r="F90" s="21"/>
      <c r="G90" s="21"/>
      <c r="H90" s="21"/>
      <c r="I90" s="21"/>
      <c r="J90" s="21"/>
      <c r="K90" s="21"/>
      <c r="L90" s="32"/>
      <c r="S90" s="21"/>
      <c r="T90" s="21"/>
      <c r="U90" s="21"/>
      <c r="V90" s="21"/>
      <c r="W90" s="21"/>
      <c r="X90" s="21"/>
      <c r="Y90" s="21"/>
      <c r="Z90" s="21"/>
      <c r="AA90" s="21"/>
      <c r="AB90" s="21"/>
      <c r="AC90" s="21"/>
      <c r="AD90" s="21"/>
      <c r="AE90" s="21"/>
    </row>
    <row r="91" spans="1:31" s="25" customFormat="1" ht="12" customHeight="1">
      <c r="A91" s="21"/>
      <c r="B91" s="22"/>
      <c r="C91" s="17" t="s">
        <v>19</v>
      </c>
      <c r="D91" s="21"/>
      <c r="E91" s="21"/>
      <c r="F91" s="18" t="str">
        <f>F14</f>
        <v xml:space="preserve"> </v>
      </c>
      <c r="G91" s="21"/>
      <c r="H91" s="21"/>
      <c r="I91" s="17" t="s">
        <v>21</v>
      </c>
      <c r="J91" s="92" t="str">
        <f>IF(J14="","",J14)</f>
        <v>22. 9. 2020</v>
      </c>
      <c r="K91" s="21"/>
      <c r="L91" s="32"/>
      <c r="S91" s="21"/>
      <c r="T91" s="21"/>
      <c r="U91" s="21"/>
      <c r="V91" s="21"/>
      <c r="W91" s="21"/>
      <c r="X91" s="21"/>
      <c r="Y91" s="21"/>
      <c r="Z91" s="21"/>
      <c r="AA91" s="21"/>
      <c r="AB91" s="21"/>
      <c r="AC91" s="21"/>
      <c r="AD91" s="21"/>
      <c r="AE91" s="21"/>
    </row>
    <row r="92" spans="1:31" s="25" customFormat="1" ht="6.95" customHeight="1">
      <c r="A92" s="21"/>
      <c r="B92" s="22"/>
      <c r="C92" s="21"/>
      <c r="D92" s="21"/>
      <c r="E92" s="21"/>
      <c r="F92" s="21"/>
      <c r="G92" s="21"/>
      <c r="H92" s="21"/>
      <c r="I92" s="21"/>
      <c r="J92" s="21"/>
      <c r="K92" s="21"/>
      <c r="L92" s="32"/>
      <c r="S92" s="21"/>
      <c r="T92" s="21"/>
      <c r="U92" s="21"/>
      <c r="V92" s="21"/>
      <c r="W92" s="21"/>
      <c r="X92" s="21"/>
      <c r="Y92" s="21"/>
      <c r="Z92" s="21"/>
      <c r="AA92" s="21"/>
      <c r="AB92" s="21"/>
      <c r="AC92" s="21"/>
      <c r="AD92" s="21"/>
      <c r="AE92" s="21"/>
    </row>
    <row r="93" spans="1:31" s="25" customFormat="1" ht="25.7" customHeight="1">
      <c r="A93" s="21"/>
      <c r="B93" s="22"/>
      <c r="C93" s="17" t="s">
        <v>23</v>
      </c>
      <c r="D93" s="21"/>
      <c r="E93" s="21"/>
      <c r="F93" s="18" t="str">
        <f>E17</f>
        <v>Pardubický kraj</v>
      </c>
      <c r="G93" s="21"/>
      <c r="H93" s="21"/>
      <c r="I93" s="17" t="s">
        <v>29</v>
      </c>
      <c r="J93" s="111" t="str">
        <f>E23</f>
        <v>astalon s.r.o. Pardubice</v>
      </c>
      <c r="K93" s="21"/>
      <c r="L93" s="32"/>
      <c r="S93" s="21"/>
      <c r="T93" s="21"/>
      <c r="U93" s="21"/>
      <c r="V93" s="21"/>
      <c r="W93" s="21"/>
      <c r="X93" s="21"/>
      <c r="Y93" s="21"/>
      <c r="Z93" s="21"/>
      <c r="AA93" s="21"/>
      <c r="AB93" s="21"/>
      <c r="AC93" s="21"/>
      <c r="AD93" s="21"/>
      <c r="AE93" s="21"/>
    </row>
    <row r="94" spans="1:31" s="25" customFormat="1" ht="15.2" customHeight="1">
      <c r="A94" s="21"/>
      <c r="B94" s="22"/>
      <c r="C94" s="17" t="s">
        <v>27</v>
      </c>
      <c r="D94" s="21"/>
      <c r="E94" s="21"/>
      <c r="F94" s="18" t="str">
        <f>IF(E20="","",E20)</f>
        <v>Vyplň údaj</v>
      </c>
      <c r="G94" s="21"/>
      <c r="H94" s="21"/>
      <c r="I94" s="17" t="s">
        <v>32</v>
      </c>
      <c r="J94" s="111" t="str">
        <f>E26</f>
        <v xml:space="preserve"> </v>
      </c>
      <c r="K94" s="21"/>
      <c r="L94" s="32"/>
      <c r="S94" s="21"/>
      <c r="T94" s="21"/>
      <c r="U94" s="21"/>
      <c r="V94" s="21"/>
      <c r="W94" s="21"/>
      <c r="X94" s="21"/>
      <c r="Y94" s="21"/>
      <c r="Z94" s="21"/>
      <c r="AA94" s="21"/>
      <c r="AB94" s="21"/>
      <c r="AC94" s="21"/>
      <c r="AD94" s="21"/>
      <c r="AE94" s="21"/>
    </row>
    <row r="95" spans="1:31" s="25" customFormat="1" ht="10.35" customHeight="1">
      <c r="A95" s="21"/>
      <c r="B95" s="22"/>
      <c r="C95" s="21"/>
      <c r="D95" s="21"/>
      <c r="E95" s="21"/>
      <c r="F95" s="21"/>
      <c r="G95" s="21"/>
      <c r="H95" s="21"/>
      <c r="I95" s="21"/>
      <c r="J95" s="21"/>
      <c r="K95" s="21"/>
      <c r="L95" s="32"/>
      <c r="S95" s="21"/>
      <c r="T95" s="21"/>
      <c r="U95" s="21"/>
      <c r="V95" s="21"/>
      <c r="W95" s="21"/>
      <c r="X95" s="21"/>
      <c r="Y95" s="21"/>
      <c r="Z95" s="21"/>
      <c r="AA95" s="21"/>
      <c r="AB95" s="21"/>
      <c r="AC95" s="21"/>
      <c r="AD95" s="21"/>
      <c r="AE95" s="21"/>
    </row>
    <row r="96" spans="1:31" s="25" customFormat="1" ht="29.25" customHeight="1">
      <c r="A96" s="21"/>
      <c r="B96" s="22"/>
      <c r="C96" s="112" t="s">
        <v>119</v>
      </c>
      <c r="D96" s="103"/>
      <c r="E96" s="103"/>
      <c r="F96" s="103"/>
      <c r="G96" s="103"/>
      <c r="H96" s="103"/>
      <c r="I96" s="103"/>
      <c r="J96" s="113" t="s">
        <v>120</v>
      </c>
      <c r="K96" s="103"/>
      <c r="L96" s="32"/>
      <c r="S96" s="21"/>
      <c r="T96" s="21"/>
      <c r="U96" s="21"/>
      <c r="V96" s="21"/>
      <c r="W96" s="21"/>
      <c r="X96" s="21"/>
      <c r="Y96" s="21"/>
      <c r="Z96" s="21"/>
      <c r="AA96" s="21"/>
      <c r="AB96" s="21"/>
      <c r="AC96" s="21"/>
      <c r="AD96" s="21"/>
      <c r="AE96" s="21"/>
    </row>
    <row r="97" spans="1:47" s="25" customFormat="1" ht="10.35" customHeight="1">
      <c r="A97" s="21"/>
      <c r="B97" s="22"/>
      <c r="C97" s="21"/>
      <c r="D97" s="21"/>
      <c r="E97" s="21"/>
      <c r="F97" s="21"/>
      <c r="G97" s="21"/>
      <c r="H97" s="21"/>
      <c r="I97" s="21"/>
      <c r="J97" s="21"/>
      <c r="K97" s="21"/>
      <c r="L97" s="32"/>
      <c r="S97" s="21"/>
      <c r="T97" s="21"/>
      <c r="U97" s="21"/>
      <c r="V97" s="21"/>
      <c r="W97" s="21"/>
      <c r="X97" s="21"/>
      <c r="Y97" s="21"/>
      <c r="Z97" s="21"/>
      <c r="AA97" s="21"/>
      <c r="AB97" s="21"/>
      <c r="AC97" s="21"/>
      <c r="AD97" s="21"/>
      <c r="AE97" s="21"/>
    </row>
    <row r="98" spans="1:47" s="25" customFormat="1" ht="22.7" customHeight="1">
      <c r="A98" s="21"/>
      <c r="B98" s="22"/>
      <c r="C98" s="114" t="s">
        <v>121</v>
      </c>
      <c r="D98" s="21"/>
      <c r="E98" s="21"/>
      <c r="F98" s="21"/>
      <c r="G98" s="21"/>
      <c r="H98" s="21"/>
      <c r="I98" s="21"/>
      <c r="J98" s="98">
        <f>J122</f>
        <v>0</v>
      </c>
      <c r="K98" s="21"/>
      <c r="L98" s="32"/>
      <c r="S98" s="21"/>
      <c r="T98" s="21"/>
      <c r="U98" s="21"/>
      <c r="V98" s="21"/>
      <c r="W98" s="21"/>
      <c r="X98" s="21"/>
      <c r="Y98" s="21"/>
      <c r="Z98" s="21"/>
      <c r="AA98" s="21"/>
      <c r="AB98" s="21"/>
      <c r="AC98" s="21"/>
      <c r="AD98" s="21"/>
      <c r="AE98" s="21"/>
      <c r="AU98" s="8" t="s">
        <v>122</v>
      </c>
    </row>
    <row r="99" spans="1:47" s="116" customFormat="1" ht="24.95" customHeight="1">
      <c r="B99" s="115"/>
      <c r="D99" s="117" t="s">
        <v>130</v>
      </c>
      <c r="E99" s="118"/>
      <c r="F99" s="118"/>
      <c r="G99" s="118"/>
      <c r="H99" s="118"/>
      <c r="I99" s="118"/>
      <c r="J99" s="119">
        <f>J123</f>
        <v>0</v>
      </c>
      <c r="L99" s="115"/>
    </row>
    <row r="100" spans="1:47" s="81" customFormat="1" ht="19.899999999999999" customHeight="1">
      <c r="B100" s="120"/>
      <c r="D100" s="121" t="s">
        <v>1981</v>
      </c>
      <c r="E100" s="122"/>
      <c r="F100" s="122"/>
      <c r="G100" s="122"/>
      <c r="H100" s="122"/>
      <c r="I100" s="122"/>
      <c r="J100" s="123">
        <f>J134</f>
        <v>0</v>
      </c>
      <c r="L100" s="120"/>
    </row>
    <row r="101" spans="1:47" s="25" customFormat="1" ht="21.75" customHeight="1">
      <c r="A101" s="21"/>
      <c r="B101" s="22"/>
      <c r="C101" s="21"/>
      <c r="D101" s="21"/>
      <c r="E101" s="21"/>
      <c r="F101" s="21"/>
      <c r="G101" s="21"/>
      <c r="H101" s="21"/>
      <c r="I101" s="21"/>
      <c r="J101" s="21"/>
      <c r="K101" s="21"/>
      <c r="L101" s="32"/>
      <c r="S101" s="21"/>
      <c r="T101" s="21"/>
      <c r="U101" s="21"/>
      <c r="V101" s="21"/>
      <c r="W101" s="21"/>
      <c r="X101" s="21"/>
      <c r="Y101" s="21"/>
      <c r="Z101" s="21"/>
      <c r="AA101" s="21"/>
      <c r="AB101" s="21"/>
      <c r="AC101" s="21"/>
      <c r="AD101" s="21"/>
      <c r="AE101" s="21"/>
    </row>
    <row r="102" spans="1:47" s="25" customFormat="1" ht="6.95" customHeight="1">
      <c r="A102" s="21"/>
      <c r="B102" s="37"/>
      <c r="C102" s="38"/>
      <c r="D102" s="38"/>
      <c r="E102" s="38"/>
      <c r="F102" s="38"/>
      <c r="G102" s="38"/>
      <c r="H102" s="38"/>
      <c r="I102" s="38"/>
      <c r="J102" s="38"/>
      <c r="K102" s="38"/>
      <c r="L102" s="32"/>
      <c r="S102" s="21"/>
      <c r="T102" s="21"/>
      <c r="U102" s="21"/>
      <c r="V102" s="21"/>
      <c r="W102" s="21"/>
      <c r="X102" s="21"/>
      <c r="Y102" s="21"/>
      <c r="Z102" s="21"/>
      <c r="AA102" s="21"/>
      <c r="AB102" s="21"/>
      <c r="AC102" s="21"/>
      <c r="AD102" s="21"/>
      <c r="AE102" s="21"/>
    </row>
    <row r="106" spans="1:47" s="25" customFormat="1" ht="6.95" customHeight="1">
      <c r="A106" s="21"/>
      <c r="B106" s="39"/>
      <c r="C106" s="40"/>
      <c r="D106" s="40"/>
      <c r="E106" s="40"/>
      <c r="F106" s="40"/>
      <c r="G106" s="40"/>
      <c r="H106" s="40"/>
      <c r="I106" s="40"/>
      <c r="J106" s="40"/>
      <c r="K106" s="40"/>
      <c r="L106" s="32"/>
      <c r="S106" s="21"/>
      <c r="T106" s="21"/>
      <c r="U106" s="21"/>
      <c r="V106" s="21"/>
      <c r="W106" s="21"/>
      <c r="X106" s="21"/>
      <c r="Y106" s="21"/>
      <c r="Z106" s="21"/>
      <c r="AA106" s="21"/>
      <c r="AB106" s="21"/>
      <c r="AC106" s="21"/>
      <c r="AD106" s="21"/>
      <c r="AE106" s="21"/>
    </row>
    <row r="107" spans="1:47" s="25" customFormat="1" ht="24.95" customHeight="1">
      <c r="A107" s="21"/>
      <c r="B107" s="22"/>
      <c r="C107" s="12" t="s">
        <v>143</v>
      </c>
      <c r="D107" s="21"/>
      <c r="E107" s="21"/>
      <c r="F107" s="21"/>
      <c r="G107" s="21"/>
      <c r="H107" s="21"/>
      <c r="I107" s="21"/>
      <c r="J107" s="21"/>
      <c r="K107" s="21"/>
      <c r="L107" s="32"/>
      <c r="S107" s="21"/>
      <c r="T107" s="21"/>
      <c r="U107" s="21"/>
      <c r="V107" s="21"/>
      <c r="W107" s="21"/>
      <c r="X107" s="21"/>
      <c r="Y107" s="21"/>
      <c r="Z107" s="21"/>
      <c r="AA107" s="21"/>
      <c r="AB107" s="21"/>
      <c r="AC107" s="21"/>
      <c r="AD107" s="21"/>
      <c r="AE107" s="21"/>
    </row>
    <row r="108" spans="1:47" s="25" customFormat="1" ht="6.95" customHeight="1">
      <c r="A108" s="21"/>
      <c r="B108" s="22"/>
      <c r="C108" s="21"/>
      <c r="D108" s="21"/>
      <c r="E108" s="21"/>
      <c r="F108" s="21"/>
      <c r="G108" s="21"/>
      <c r="H108" s="21"/>
      <c r="I108" s="21"/>
      <c r="J108" s="21"/>
      <c r="K108" s="21"/>
      <c r="L108" s="32"/>
      <c r="S108" s="21"/>
      <c r="T108" s="21"/>
      <c r="U108" s="21"/>
      <c r="V108" s="21"/>
      <c r="W108" s="21"/>
      <c r="X108" s="21"/>
      <c r="Y108" s="21"/>
      <c r="Z108" s="21"/>
      <c r="AA108" s="21"/>
      <c r="AB108" s="21"/>
      <c r="AC108" s="21"/>
      <c r="AD108" s="21"/>
      <c r="AE108" s="21"/>
    </row>
    <row r="109" spans="1:47" s="25" customFormat="1" ht="12" customHeight="1">
      <c r="A109" s="21"/>
      <c r="B109" s="22"/>
      <c r="C109" s="17" t="s">
        <v>15</v>
      </c>
      <c r="D109" s="21"/>
      <c r="E109" s="21"/>
      <c r="F109" s="21"/>
      <c r="G109" s="21"/>
      <c r="H109" s="21"/>
      <c r="I109" s="21"/>
      <c r="J109" s="21"/>
      <c r="K109" s="21"/>
      <c r="L109" s="32"/>
      <c r="S109" s="21"/>
      <c r="T109" s="21"/>
      <c r="U109" s="21"/>
      <c r="V109" s="21"/>
      <c r="W109" s="21"/>
      <c r="X109" s="21"/>
      <c r="Y109" s="21"/>
      <c r="Z109" s="21"/>
      <c r="AA109" s="21"/>
      <c r="AB109" s="21"/>
      <c r="AC109" s="21"/>
      <c r="AD109" s="21"/>
      <c r="AE109" s="21"/>
    </row>
    <row r="110" spans="1:47" s="25" customFormat="1" ht="16.5" customHeight="1">
      <c r="A110" s="21"/>
      <c r="B110" s="22"/>
      <c r="C110" s="21"/>
      <c r="D110" s="21"/>
      <c r="E110" s="258" t="str">
        <f>E7</f>
        <v>SPŠ stavební Pardubice - rekonstrukce domova mládeže DM4</v>
      </c>
      <c r="F110" s="259"/>
      <c r="G110" s="259"/>
      <c r="H110" s="259"/>
      <c r="I110" s="21"/>
      <c r="J110" s="21"/>
      <c r="K110" s="21"/>
      <c r="L110" s="32"/>
      <c r="S110" s="21"/>
      <c r="T110" s="21"/>
      <c r="U110" s="21"/>
      <c r="V110" s="21"/>
      <c r="W110" s="21"/>
      <c r="X110" s="21"/>
      <c r="Y110" s="21"/>
      <c r="Z110" s="21"/>
      <c r="AA110" s="21"/>
      <c r="AB110" s="21"/>
      <c r="AC110" s="21"/>
      <c r="AD110" s="21"/>
      <c r="AE110" s="21"/>
    </row>
    <row r="111" spans="1:47" ht="12" customHeight="1">
      <c r="B111" s="11"/>
      <c r="C111" s="17" t="s">
        <v>116</v>
      </c>
      <c r="L111" s="11"/>
    </row>
    <row r="112" spans="1:47" s="25" customFormat="1" ht="16.5" customHeight="1">
      <c r="A112" s="21"/>
      <c r="B112" s="22"/>
      <c r="C112" s="21"/>
      <c r="D112" s="21"/>
      <c r="E112" s="258" t="s">
        <v>1978</v>
      </c>
      <c r="F112" s="257"/>
      <c r="G112" s="257"/>
      <c r="H112" s="257"/>
      <c r="I112" s="21"/>
      <c r="J112" s="21"/>
      <c r="K112" s="21"/>
      <c r="L112" s="32"/>
      <c r="S112" s="21"/>
      <c r="T112" s="21"/>
      <c r="U112" s="21"/>
      <c r="V112" s="21"/>
      <c r="W112" s="21"/>
      <c r="X112" s="21"/>
      <c r="Y112" s="21"/>
      <c r="Z112" s="21"/>
      <c r="AA112" s="21"/>
      <c r="AB112" s="21"/>
      <c r="AC112" s="21"/>
      <c r="AD112" s="21"/>
      <c r="AE112" s="21"/>
    </row>
    <row r="113" spans="1:65" s="25" customFormat="1" ht="12" customHeight="1">
      <c r="A113" s="21"/>
      <c r="B113" s="22"/>
      <c r="C113" s="17" t="s">
        <v>1979</v>
      </c>
      <c r="D113" s="21"/>
      <c r="E113" s="21"/>
      <c r="F113" s="21"/>
      <c r="G113" s="21"/>
      <c r="H113" s="21"/>
      <c r="I113" s="21"/>
      <c r="J113" s="21"/>
      <c r="K113" s="21"/>
      <c r="L113" s="32"/>
      <c r="S113" s="21"/>
      <c r="T113" s="21"/>
      <c r="U113" s="21"/>
      <c r="V113" s="21"/>
      <c r="W113" s="21"/>
      <c r="X113" s="21"/>
      <c r="Y113" s="21"/>
      <c r="Z113" s="21"/>
      <c r="AA113" s="21"/>
      <c r="AB113" s="21"/>
      <c r="AC113" s="21"/>
      <c r="AD113" s="21"/>
      <c r="AE113" s="21"/>
    </row>
    <row r="114" spans="1:65" s="25" customFormat="1" ht="16.5" customHeight="1">
      <c r="A114" s="21"/>
      <c r="B114" s="22"/>
      <c r="C114" s="21"/>
      <c r="D114" s="21"/>
      <c r="E114" s="239" t="str">
        <f>E11</f>
        <v>05 - Ostatní náklady</v>
      </c>
      <c r="F114" s="257"/>
      <c r="G114" s="257"/>
      <c r="H114" s="257"/>
      <c r="I114" s="21"/>
      <c r="J114" s="21"/>
      <c r="K114" s="21"/>
      <c r="L114" s="32"/>
      <c r="S114" s="21"/>
      <c r="T114" s="21"/>
      <c r="U114" s="21"/>
      <c r="V114" s="21"/>
      <c r="W114" s="21"/>
      <c r="X114" s="21"/>
      <c r="Y114" s="21"/>
      <c r="Z114" s="21"/>
      <c r="AA114" s="21"/>
      <c r="AB114" s="21"/>
      <c r="AC114" s="21"/>
      <c r="AD114" s="21"/>
      <c r="AE114" s="21"/>
    </row>
    <row r="115" spans="1:65" s="25" customFormat="1" ht="6.95" customHeight="1">
      <c r="A115" s="21"/>
      <c r="B115" s="22"/>
      <c r="C115" s="21"/>
      <c r="D115" s="21"/>
      <c r="E115" s="21"/>
      <c r="F115" s="21"/>
      <c r="G115" s="21"/>
      <c r="H115" s="21"/>
      <c r="I115" s="21"/>
      <c r="J115" s="21"/>
      <c r="K115" s="21"/>
      <c r="L115" s="32"/>
      <c r="S115" s="21"/>
      <c r="T115" s="21"/>
      <c r="U115" s="21"/>
      <c r="V115" s="21"/>
      <c r="W115" s="21"/>
      <c r="X115" s="21"/>
      <c r="Y115" s="21"/>
      <c r="Z115" s="21"/>
      <c r="AA115" s="21"/>
      <c r="AB115" s="21"/>
      <c r="AC115" s="21"/>
      <c r="AD115" s="21"/>
      <c r="AE115" s="21"/>
    </row>
    <row r="116" spans="1:65" s="25" customFormat="1" ht="12" customHeight="1">
      <c r="A116" s="21"/>
      <c r="B116" s="22"/>
      <c r="C116" s="17" t="s">
        <v>19</v>
      </c>
      <c r="D116" s="21"/>
      <c r="E116" s="21"/>
      <c r="F116" s="18" t="str">
        <f>F14</f>
        <v xml:space="preserve"> </v>
      </c>
      <c r="G116" s="21"/>
      <c r="H116" s="21"/>
      <c r="I116" s="17" t="s">
        <v>21</v>
      </c>
      <c r="J116" s="92" t="str">
        <f>IF(J14="","",J14)</f>
        <v>22. 9. 2020</v>
      </c>
      <c r="K116" s="21"/>
      <c r="L116" s="32"/>
      <c r="S116" s="21"/>
      <c r="T116" s="21"/>
      <c r="U116" s="21"/>
      <c r="V116" s="21"/>
      <c r="W116" s="21"/>
      <c r="X116" s="21"/>
      <c r="Y116" s="21"/>
      <c r="Z116" s="21"/>
      <c r="AA116" s="21"/>
      <c r="AB116" s="21"/>
      <c r="AC116" s="21"/>
      <c r="AD116" s="21"/>
      <c r="AE116" s="21"/>
    </row>
    <row r="117" spans="1:65" s="25" customFormat="1" ht="6.95" customHeight="1">
      <c r="A117" s="21"/>
      <c r="B117" s="22"/>
      <c r="C117" s="21"/>
      <c r="D117" s="21"/>
      <c r="E117" s="21"/>
      <c r="F117" s="21"/>
      <c r="G117" s="21"/>
      <c r="H117" s="21"/>
      <c r="I117" s="21"/>
      <c r="J117" s="21"/>
      <c r="K117" s="21"/>
      <c r="L117" s="32"/>
      <c r="S117" s="21"/>
      <c r="T117" s="21"/>
      <c r="U117" s="21"/>
      <c r="V117" s="21"/>
      <c r="W117" s="21"/>
      <c r="X117" s="21"/>
      <c r="Y117" s="21"/>
      <c r="Z117" s="21"/>
      <c r="AA117" s="21"/>
      <c r="AB117" s="21"/>
      <c r="AC117" s="21"/>
      <c r="AD117" s="21"/>
      <c r="AE117" s="21"/>
    </row>
    <row r="118" spans="1:65" s="25" customFormat="1" ht="25.7" customHeight="1">
      <c r="A118" s="21"/>
      <c r="B118" s="22"/>
      <c r="C118" s="17" t="s">
        <v>23</v>
      </c>
      <c r="D118" s="21"/>
      <c r="E118" s="21"/>
      <c r="F118" s="18" t="str">
        <f>E17</f>
        <v>Pardubický kraj</v>
      </c>
      <c r="G118" s="21"/>
      <c r="H118" s="21"/>
      <c r="I118" s="17" t="s">
        <v>29</v>
      </c>
      <c r="J118" s="111" t="str">
        <f>E23</f>
        <v>astalon s.r.o. Pardubice</v>
      </c>
      <c r="K118" s="21"/>
      <c r="L118" s="32"/>
      <c r="S118" s="21"/>
      <c r="T118" s="21"/>
      <c r="U118" s="21"/>
      <c r="V118" s="21"/>
      <c r="W118" s="21"/>
      <c r="X118" s="21"/>
      <c r="Y118" s="21"/>
      <c r="Z118" s="21"/>
      <c r="AA118" s="21"/>
      <c r="AB118" s="21"/>
      <c r="AC118" s="21"/>
      <c r="AD118" s="21"/>
      <c r="AE118" s="21"/>
    </row>
    <row r="119" spans="1:65" s="25" customFormat="1" ht="15.2" customHeight="1">
      <c r="A119" s="21"/>
      <c r="B119" s="22"/>
      <c r="C119" s="17" t="s">
        <v>27</v>
      </c>
      <c r="D119" s="21"/>
      <c r="E119" s="21"/>
      <c r="F119" s="18" t="str">
        <f>IF(E20="","",E20)</f>
        <v>Vyplň údaj</v>
      </c>
      <c r="G119" s="21"/>
      <c r="H119" s="21"/>
      <c r="I119" s="17" t="s">
        <v>32</v>
      </c>
      <c r="J119" s="111" t="str">
        <f>E26</f>
        <v xml:space="preserve"> </v>
      </c>
      <c r="K119" s="21"/>
      <c r="L119" s="32"/>
      <c r="S119" s="21"/>
      <c r="T119" s="21"/>
      <c r="U119" s="21"/>
      <c r="V119" s="21"/>
      <c r="W119" s="21"/>
      <c r="X119" s="21"/>
      <c r="Y119" s="21"/>
      <c r="Z119" s="21"/>
      <c r="AA119" s="21"/>
      <c r="AB119" s="21"/>
      <c r="AC119" s="21"/>
      <c r="AD119" s="21"/>
      <c r="AE119" s="21"/>
    </row>
    <row r="120" spans="1:65" s="25" customFormat="1" ht="10.35" customHeight="1">
      <c r="A120" s="21"/>
      <c r="B120" s="22"/>
      <c r="C120" s="21"/>
      <c r="D120" s="21"/>
      <c r="E120" s="21"/>
      <c r="F120" s="21"/>
      <c r="G120" s="21"/>
      <c r="H120" s="21"/>
      <c r="I120" s="21"/>
      <c r="J120" s="21"/>
      <c r="K120" s="21"/>
      <c r="L120" s="32"/>
      <c r="S120" s="21"/>
      <c r="T120" s="21"/>
      <c r="U120" s="21"/>
      <c r="V120" s="21"/>
      <c r="W120" s="21"/>
      <c r="X120" s="21"/>
      <c r="Y120" s="21"/>
      <c r="Z120" s="21"/>
      <c r="AA120" s="21"/>
      <c r="AB120" s="21"/>
      <c r="AC120" s="21"/>
      <c r="AD120" s="21"/>
      <c r="AE120" s="21"/>
    </row>
    <row r="121" spans="1:65" s="130" customFormat="1" ht="29.25" customHeight="1">
      <c r="A121" s="124"/>
      <c r="B121" s="125"/>
      <c r="C121" s="126" t="s">
        <v>144</v>
      </c>
      <c r="D121" s="127" t="s">
        <v>60</v>
      </c>
      <c r="E121" s="127" t="s">
        <v>56</v>
      </c>
      <c r="F121" s="127" t="s">
        <v>57</v>
      </c>
      <c r="G121" s="127" t="s">
        <v>145</v>
      </c>
      <c r="H121" s="127" t="s">
        <v>146</v>
      </c>
      <c r="I121" s="127" t="s">
        <v>147</v>
      </c>
      <c r="J121" s="127" t="s">
        <v>120</v>
      </c>
      <c r="K121" s="128" t="s">
        <v>148</v>
      </c>
      <c r="L121" s="129"/>
      <c r="M121" s="53" t="s">
        <v>1</v>
      </c>
      <c r="N121" s="54" t="s">
        <v>39</v>
      </c>
      <c r="O121" s="54" t="s">
        <v>149</v>
      </c>
      <c r="P121" s="54" t="s">
        <v>150</v>
      </c>
      <c r="Q121" s="54" t="s">
        <v>151</v>
      </c>
      <c r="R121" s="54" t="s">
        <v>152</v>
      </c>
      <c r="S121" s="54" t="s">
        <v>153</v>
      </c>
      <c r="T121" s="55" t="s">
        <v>154</v>
      </c>
      <c r="U121" s="124"/>
      <c r="V121" s="124"/>
      <c r="W121" s="124"/>
      <c r="X121" s="124"/>
      <c r="Y121" s="124"/>
      <c r="Z121" s="124"/>
      <c r="AA121" s="124"/>
      <c r="AB121" s="124"/>
      <c r="AC121" s="124"/>
      <c r="AD121" s="124"/>
      <c r="AE121" s="124"/>
    </row>
    <row r="122" spans="1:65" s="25" customFormat="1" ht="22.7" customHeight="1">
      <c r="A122" s="21"/>
      <c r="B122" s="22"/>
      <c r="C122" s="61" t="s">
        <v>155</v>
      </c>
      <c r="D122" s="21"/>
      <c r="E122" s="21"/>
      <c r="F122" s="21"/>
      <c r="G122" s="21"/>
      <c r="H122" s="21"/>
      <c r="I122" s="21"/>
      <c r="J122" s="131">
        <f>BK122</f>
        <v>0</v>
      </c>
      <c r="K122" s="21"/>
      <c r="L122" s="22"/>
      <c r="M122" s="56"/>
      <c r="N122" s="47"/>
      <c r="O122" s="57"/>
      <c r="P122" s="132">
        <f>P123</f>
        <v>0</v>
      </c>
      <c r="Q122" s="57"/>
      <c r="R122" s="132">
        <f>R123</f>
        <v>0</v>
      </c>
      <c r="S122" s="57"/>
      <c r="T122" s="133">
        <f>T123</f>
        <v>0</v>
      </c>
      <c r="U122" s="21"/>
      <c r="V122" s="21"/>
      <c r="W122" s="21"/>
      <c r="X122" s="21"/>
      <c r="Y122" s="21"/>
      <c r="Z122" s="21"/>
      <c r="AA122" s="21"/>
      <c r="AB122" s="21"/>
      <c r="AC122" s="21"/>
      <c r="AD122" s="21"/>
      <c r="AE122" s="21"/>
      <c r="AT122" s="8" t="s">
        <v>74</v>
      </c>
      <c r="AU122" s="8" t="s">
        <v>122</v>
      </c>
      <c r="BK122" s="134">
        <f>BK123</f>
        <v>0</v>
      </c>
    </row>
    <row r="123" spans="1:65" s="135" customFormat="1" ht="25.9" customHeight="1">
      <c r="B123" s="136"/>
      <c r="D123" s="137" t="s">
        <v>74</v>
      </c>
      <c r="E123" s="138" t="s">
        <v>818</v>
      </c>
      <c r="F123" s="138" t="s">
        <v>819</v>
      </c>
      <c r="J123" s="139">
        <f>BK123</f>
        <v>0</v>
      </c>
      <c r="L123" s="136"/>
      <c r="M123" s="140"/>
      <c r="N123" s="141"/>
      <c r="O123" s="141"/>
      <c r="P123" s="142">
        <f>P124+SUM(P125:P134)</f>
        <v>0</v>
      </c>
      <c r="Q123" s="141"/>
      <c r="R123" s="142">
        <f>R124+SUM(R125:R134)</f>
        <v>0</v>
      </c>
      <c r="S123" s="141"/>
      <c r="T123" s="143">
        <f>T124+SUM(T125:T134)</f>
        <v>0</v>
      </c>
      <c r="AR123" s="137" t="s">
        <v>84</v>
      </c>
      <c r="AT123" s="144" t="s">
        <v>74</v>
      </c>
      <c r="AU123" s="144" t="s">
        <v>75</v>
      </c>
      <c r="AY123" s="137" t="s">
        <v>158</v>
      </c>
      <c r="BK123" s="145">
        <f>BK124+SUM(BK125:BK134)</f>
        <v>0</v>
      </c>
    </row>
    <row r="124" spans="1:65" s="25" customFormat="1" ht="24.2" customHeight="1">
      <c r="A124" s="21"/>
      <c r="B124" s="22"/>
      <c r="C124" s="148" t="s">
        <v>80</v>
      </c>
      <c r="D124" s="148" t="s">
        <v>160</v>
      </c>
      <c r="E124" s="149" t="s">
        <v>2012</v>
      </c>
      <c r="F124" s="150" t="s">
        <v>2172</v>
      </c>
      <c r="G124" s="151" t="s">
        <v>2173</v>
      </c>
      <c r="H124" s="152">
        <v>2</v>
      </c>
      <c r="I124" s="1"/>
      <c r="J124" s="153">
        <f>ROUND(I124*H124,2)</f>
        <v>0</v>
      </c>
      <c r="K124" s="150" t="s">
        <v>1</v>
      </c>
      <c r="L124" s="22"/>
      <c r="M124" s="154" t="s">
        <v>1</v>
      </c>
      <c r="N124" s="155" t="s">
        <v>40</v>
      </c>
      <c r="O124" s="49"/>
      <c r="P124" s="156">
        <f>O124*H124</f>
        <v>0</v>
      </c>
      <c r="Q124" s="156">
        <v>0</v>
      </c>
      <c r="R124" s="156">
        <f>Q124*H124</f>
        <v>0</v>
      </c>
      <c r="S124" s="156">
        <v>0</v>
      </c>
      <c r="T124" s="157">
        <f>S124*H124</f>
        <v>0</v>
      </c>
      <c r="U124" s="21"/>
      <c r="V124" s="21"/>
      <c r="W124" s="21"/>
      <c r="X124" s="21"/>
      <c r="Y124" s="21"/>
      <c r="Z124" s="21"/>
      <c r="AA124" s="21"/>
      <c r="AB124" s="21"/>
      <c r="AC124" s="21"/>
      <c r="AD124" s="21"/>
      <c r="AE124" s="21"/>
      <c r="AR124" s="158" t="s">
        <v>403</v>
      </c>
      <c r="AT124" s="158" t="s">
        <v>160</v>
      </c>
      <c r="AU124" s="158" t="s">
        <v>80</v>
      </c>
      <c r="AY124" s="8" t="s">
        <v>158</v>
      </c>
      <c r="BE124" s="159">
        <f>IF(N124="základní",J124,0)</f>
        <v>0</v>
      </c>
      <c r="BF124" s="159">
        <f>IF(N124="snížená",J124,0)</f>
        <v>0</v>
      </c>
      <c r="BG124" s="159">
        <f>IF(N124="zákl. přenesená",J124,0)</f>
        <v>0</v>
      </c>
      <c r="BH124" s="159">
        <f>IF(N124="sníž. přenesená",J124,0)</f>
        <v>0</v>
      </c>
      <c r="BI124" s="159">
        <f>IF(N124="nulová",J124,0)</f>
        <v>0</v>
      </c>
      <c r="BJ124" s="8" t="s">
        <v>80</v>
      </c>
      <c r="BK124" s="159">
        <f>ROUND(I124*H124,2)</f>
        <v>0</v>
      </c>
      <c r="BL124" s="8" t="s">
        <v>403</v>
      </c>
      <c r="BM124" s="158" t="s">
        <v>301</v>
      </c>
    </row>
    <row r="125" spans="1:65" s="25" customFormat="1" ht="16.5" customHeight="1">
      <c r="A125" s="21"/>
      <c r="B125" s="22"/>
      <c r="C125" s="148" t="s">
        <v>84</v>
      </c>
      <c r="D125" s="148" t="s">
        <v>160</v>
      </c>
      <c r="E125" s="149" t="s">
        <v>2174</v>
      </c>
      <c r="F125" s="150" t="s">
        <v>2175</v>
      </c>
      <c r="G125" s="151" t="s">
        <v>2137</v>
      </c>
      <c r="H125" s="152">
        <v>5</v>
      </c>
      <c r="I125" s="1"/>
      <c r="J125" s="153">
        <f>ROUND(I125*H125,2)</f>
        <v>0</v>
      </c>
      <c r="K125" s="150" t="s">
        <v>1</v>
      </c>
      <c r="L125" s="22"/>
      <c r="M125" s="154" t="s">
        <v>1</v>
      </c>
      <c r="N125" s="155" t="s">
        <v>40</v>
      </c>
      <c r="O125" s="49"/>
      <c r="P125" s="156">
        <f>O125*H125</f>
        <v>0</v>
      </c>
      <c r="Q125" s="156">
        <v>0</v>
      </c>
      <c r="R125" s="156">
        <f>Q125*H125</f>
        <v>0</v>
      </c>
      <c r="S125" s="156">
        <v>0</v>
      </c>
      <c r="T125" s="157">
        <f>S125*H125</f>
        <v>0</v>
      </c>
      <c r="U125" s="21"/>
      <c r="V125" s="21"/>
      <c r="W125" s="21"/>
      <c r="X125" s="21"/>
      <c r="Y125" s="21"/>
      <c r="Z125" s="21"/>
      <c r="AA125" s="21"/>
      <c r="AB125" s="21"/>
      <c r="AC125" s="21"/>
      <c r="AD125" s="21"/>
      <c r="AE125" s="21"/>
      <c r="AR125" s="158" t="s">
        <v>403</v>
      </c>
      <c r="AT125" s="158" t="s">
        <v>160</v>
      </c>
      <c r="AU125" s="158" t="s">
        <v>80</v>
      </c>
      <c r="AY125" s="8" t="s">
        <v>158</v>
      </c>
      <c r="BE125" s="159">
        <f>IF(N125="základní",J125,0)</f>
        <v>0</v>
      </c>
      <c r="BF125" s="159">
        <f>IF(N125="snížená",J125,0)</f>
        <v>0</v>
      </c>
      <c r="BG125" s="159">
        <f>IF(N125="zákl. přenesená",J125,0)</f>
        <v>0</v>
      </c>
      <c r="BH125" s="159">
        <f>IF(N125="sníž. přenesená",J125,0)</f>
        <v>0</v>
      </c>
      <c r="BI125" s="159">
        <f>IF(N125="nulová",J125,0)</f>
        <v>0</v>
      </c>
      <c r="BJ125" s="8" t="s">
        <v>80</v>
      </c>
      <c r="BK125" s="159">
        <f>ROUND(I125*H125,2)</f>
        <v>0</v>
      </c>
      <c r="BL125" s="8" t="s">
        <v>403</v>
      </c>
      <c r="BM125" s="158" t="s">
        <v>403</v>
      </c>
    </row>
    <row r="126" spans="1:65" s="25" customFormat="1" ht="16.5" customHeight="1">
      <c r="A126" s="21"/>
      <c r="B126" s="22"/>
      <c r="C126" s="148" t="s">
        <v>87</v>
      </c>
      <c r="D126" s="148" t="s">
        <v>160</v>
      </c>
      <c r="E126" s="149" t="s">
        <v>2176</v>
      </c>
      <c r="F126" s="150" t="s">
        <v>2177</v>
      </c>
      <c r="G126" s="151" t="s">
        <v>2137</v>
      </c>
      <c r="H126" s="152">
        <v>45</v>
      </c>
      <c r="I126" s="1"/>
      <c r="J126" s="153">
        <f>ROUND(I126*H126,2)</f>
        <v>0</v>
      </c>
      <c r="K126" s="150" t="s">
        <v>1</v>
      </c>
      <c r="L126" s="22"/>
      <c r="M126" s="154" t="s">
        <v>1</v>
      </c>
      <c r="N126" s="155" t="s">
        <v>40</v>
      </c>
      <c r="O126" s="49"/>
      <c r="P126" s="156">
        <f>O126*H126</f>
        <v>0</v>
      </c>
      <c r="Q126" s="156">
        <v>0</v>
      </c>
      <c r="R126" s="156">
        <f>Q126*H126</f>
        <v>0</v>
      </c>
      <c r="S126" s="156">
        <v>0</v>
      </c>
      <c r="T126" s="157">
        <f>S126*H126</f>
        <v>0</v>
      </c>
      <c r="U126" s="21"/>
      <c r="V126" s="21"/>
      <c r="W126" s="21"/>
      <c r="X126" s="21"/>
      <c r="Y126" s="21"/>
      <c r="Z126" s="21"/>
      <c r="AA126" s="21"/>
      <c r="AB126" s="21"/>
      <c r="AC126" s="21"/>
      <c r="AD126" s="21"/>
      <c r="AE126" s="21"/>
      <c r="AR126" s="158" t="s">
        <v>403</v>
      </c>
      <c r="AT126" s="158" t="s">
        <v>160</v>
      </c>
      <c r="AU126" s="158" t="s">
        <v>80</v>
      </c>
      <c r="AY126" s="8" t="s">
        <v>158</v>
      </c>
      <c r="BE126" s="159">
        <f>IF(N126="základní",J126,0)</f>
        <v>0</v>
      </c>
      <c r="BF126" s="159">
        <f>IF(N126="snížená",J126,0)</f>
        <v>0</v>
      </c>
      <c r="BG126" s="159">
        <f>IF(N126="zákl. přenesená",J126,0)</f>
        <v>0</v>
      </c>
      <c r="BH126" s="159">
        <f>IF(N126="sníž. přenesená",J126,0)</f>
        <v>0</v>
      </c>
      <c r="BI126" s="159">
        <f>IF(N126="nulová",J126,0)</f>
        <v>0</v>
      </c>
      <c r="BJ126" s="8" t="s">
        <v>80</v>
      </c>
      <c r="BK126" s="159">
        <f>ROUND(I126*H126,2)</f>
        <v>0</v>
      </c>
      <c r="BL126" s="8" t="s">
        <v>403</v>
      </c>
      <c r="BM126" s="158" t="s">
        <v>414</v>
      </c>
    </row>
    <row r="127" spans="1:65" s="25" customFormat="1" ht="24.2" customHeight="1">
      <c r="A127" s="21"/>
      <c r="B127" s="22"/>
      <c r="C127" s="148" t="s">
        <v>90</v>
      </c>
      <c r="D127" s="148" t="s">
        <v>160</v>
      </c>
      <c r="E127" s="149" t="s">
        <v>2102</v>
      </c>
      <c r="F127" s="150" t="s">
        <v>2178</v>
      </c>
      <c r="G127" s="151" t="s">
        <v>2051</v>
      </c>
      <c r="H127" s="152">
        <v>8</v>
      </c>
      <c r="I127" s="1"/>
      <c r="J127" s="153">
        <f>ROUND(I127*H127,2)</f>
        <v>0</v>
      </c>
      <c r="K127" s="150" t="s">
        <v>1</v>
      </c>
      <c r="L127" s="22"/>
      <c r="M127" s="154" t="s">
        <v>1</v>
      </c>
      <c r="N127" s="155" t="s">
        <v>40</v>
      </c>
      <c r="O127" s="49"/>
      <c r="P127" s="156">
        <f>O127*H127</f>
        <v>0</v>
      </c>
      <c r="Q127" s="156">
        <v>0</v>
      </c>
      <c r="R127" s="156">
        <f>Q127*H127</f>
        <v>0</v>
      </c>
      <c r="S127" s="156">
        <v>0</v>
      </c>
      <c r="T127" s="157">
        <f>S127*H127</f>
        <v>0</v>
      </c>
      <c r="U127" s="21"/>
      <c r="V127" s="21"/>
      <c r="W127" s="21"/>
      <c r="X127" s="21"/>
      <c r="Y127" s="21"/>
      <c r="Z127" s="21"/>
      <c r="AA127" s="21"/>
      <c r="AB127" s="21"/>
      <c r="AC127" s="21"/>
      <c r="AD127" s="21"/>
      <c r="AE127" s="21"/>
      <c r="AR127" s="158" t="s">
        <v>403</v>
      </c>
      <c r="AT127" s="158" t="s">
        <v>160</v>
      </c>
      <c r="AU127" s="158" t="s">
        <v>80</v>
      </c>
      <c r="AY127" s="8" t="s">
        <v>158</v>
      </c>
      <c r="BE127" s="159">
        <f>IF(N127="základní",J127,0)</f>
        <v>0</v>
      </c>
      <c r="BF127" s="159">
        <f>IF(N127="snížená",J127,0)</f>
        <v>0</v>
      </c>
      <c r="BG127" s="159">
        <f>IF(N127="zákl. přenesená",J127,0)</f>
        <v>0</v>
      </c>
      <c r="BH127" s="159">
        <f>IF(N127="sníž. přenesená",J127,0)</f>
        <v>0</v>
      </c>
      <c r="BI127" s="159">
        <f>IF(N127="nulová",J127,0)</f>
        <v>0</v>
      </c>
      <c r="BJ127" s="8" t="s">
        <v>80</v>
      </c>
      <c r="BK127" s="159">
        <f>ROUND(I127*H127,2)</f>
        <v>0</v>
      </c>
      <c r="BL127" s="8" t="s">
        <v>403</v>
      </c>
      <c r="BM127" s="158" t="s">
        <v>426</v>
      </c>
    </row>
    <row r="128" spans="1:65" s="25" customFormat="1" ht="24.2" customHeight="1">
      <c r="A128" s="21"/>
      <c r="B128" s="22"/>
      <c r="C128" s="148" t="s">
        <v>93</v>
      </c>
      <c r="D128" s="148" t="s">
        <v>160</v>
      </c>
      <c r="E128" s="149" t="s">
        <v>2179</v>
      </c>
      <c r="F128" s="150" t="s">
        <v>2180</v>
      </c>
      <c r="G128" s="151" t="s">
        <v>173</v>
      </c>
      <c r="H128" s="152">
        <v>1</v>
      </c>
      <c r="I128" s="1"/>
      <c r="J128" s="153">
        <f>ROUND(I128*H128,2)</f>
        <v>0</v>
      </c>
      <c r="K128" s="150" t="s">
        <v>1</v>
      </c>
      <c r="L128" s="22"/>
      <c r="M128" s="154" t="s">
        <v>1</v>
      </c>
      <c r="N128" s="155" t="s">
        <v>40</v>
      </c>
      <c r="O128" s="49"/>
      <c r="P128" s="156">
        <f>O128*H128</f>
        <v>0</v>
      </c>
      <c r="Q128" s="156">
        <v>0</v>
      </c>
      <c r="R128" s="156">
        <f>Q128*H128</f>
        <v>0</v>
      </c>
      <c r="S128" s="156">
        <v>0</v>
      </c>
      <c r="T128" s="157">
        <f>S128*H128</f>
        <v>0</v>
      </c>
      <c r="U128" s="21"/>
      <c r="V128" s="21"/>
      <c r="W128" s="21"/>
      <c r="X128" s="21"/>
      <c r="Y128" s="21"/>
      <c r="Z128" s="21"/>
      <c r="AA128" s="21"/>
      <c r="AB128" s="21"/>
      <c r="AC128" s="21"/>
      <c r="AD128" s="21"/>
      <c r="AE128" s="21"/>
      <c r="AR128" s="158" t="s">
        <v>403</v>
      </c>
      <c r="AT128" s="158" t="s">
        <v>160</v>
      </c>
      <c r="AU128" s="158" t="s">
        <v>80</v>
      </c>
      <c r="AY128" s="8" t="s">
        <v>158</v>
      </c>
      <c r="BE128" s="159">
        <f>IF(N128="základní",J128,0)</f>
        <v>0</v>
      </c>
      <c r="BF128" s="159">
        <f>IF(N128="snížená",J128,0)</f>
        <v>0</v>
      </c>
      <c r="BG128" s="159">
        <f>IF(N128="zákl. přenesená",J128,0)</f>
        <v>0</v>
      </c>
      <c r="BH128" s="159">
        <f>IF(N128="sníž. přenesená",J128,0)</f>
        <v>0</v>
      </c>
      <c r="BI128" s="159">
        <f>IF(N128="nulová",J128,0)</f>
        <v>0</v>
      </c>
      <c r="BJ128" s="8" t="s">
        <v>80</v>
      </c>
      <c r="BK128" s="159">
        <f>ROUND(I128*H128,2)</f>
        <v>0</v>
      </c>
      <c r="BL128" s="8" t="s">
        <v>403</v>
      </c>
      <c r="BM128" s="158" t="s">
        <v>442</v>
      </c>
    </row>
    <row r="129" spans="1:65" s="25" customFormat="1" ht="19.5">
      <c r="A129" s="21"/>
      <c r="B129" s="22"/>
      <c r="C129" s="21"/>
      <c r="D129" s="162" t="s">
        <v>552</v>
      </c>
      <c r="E129" s="21"/>
      <c r="F129" s="201" t="s">
        <v>2181</v>
      </c>
      <c r="G129" s="21"/>
      <c r="H129" s="21"/>
      <c r="I129" s="21"/>
      <c r="J129" s="21"/>
      <c r="K129" s="21"/>
      <c r="L129" s="22"/>
      <c r="M129" s="202"/>
      <c r="N129" s="203"/>
      <c r="O129" s="49"/>
      <c r="P129" s="49"/>
      <c r="Q129" s="49"/>
      <c r="R129" s="49"/>
      <c r="S129" s="49"/>
      <c r="T129" s="50"/>
      <c r="U129" s="21"/>
      <c r="V129" s="21"/>
      <c r="W129" s="21"/>
      <c r="X129" s="21"/>
      <c r="Y129" s="21"/>
      <c r="Z129" s="21"/>
      <c r="AA129" s="21"/>
      <c r="AB129" s="21"/>
      <c r="AC129" s="21"/>
      <c r="AD129" s="21"/>
      <c r="AE129" s="21"/>
      <c r="AT129" s="8" t="s">
        <v>552</v>
      </c>
      <c r="AU129" s="8" t="s">
        <v>80</v>
      </c>
    </row>
    <row r="130" spans="1:65" s="25" customFormat="1" ht="24.2" customHeight="1">
      <c r="A130" s="21"/>
      <c r="B130" s="22"/>
      <c r="C130" s="148" t="s">
        <v>112</v>
      </c>
      <c r="D130" s="148" t="s">
        <v>160</v>
      </c>
      <c r="E130" s="149" t="s">
        <v>2182</v>
      </c>
      <c r="F130" s="150" t="s">
        <v>2183</v>
      </c>
      <c r="G130" s="151" t="s">
        <v>173</v>
      </c>
      <c r="H130" s="152">
        <v>2</v>
      </c>
      <c r="I130" s="1"/>
      <c r="J130" s="153">
        <f>ROUND(I130*H130,2)</f>
        <v>0</v>
      </c>
      <c r="K130" s="150" t="s">
        <v>1</v>
      </c>
      <c r="L130" s="22"/>
      <c r="M130" s="154" t="s">
        <v>1</v>
      </c>
      <c r="N130" s="155" t="s">
        <v>40</v>
      </c>
      <c r="O130" s="49"/>
      <c r="P130" s="156">
        <f>O130*H130</f>
        <v>0</v>
      </c>
      <c r="Q130" s="156">
        <v>0</v>
      </c>
      <c r="R130" s="156">
        <f>Q130*H130</f>
        <v>0</v>
      </c>
      <c r="S130" s="156">
        <v>0</v>
      </c>
      <c r="T130" s="157">
        <f>S130*H130</f>
        <v>0</v>
      </c>
      <c r="U130" s="21"/>
      <c r="V130" s="21"/>
      <c r="W130" s="21"/>
      <c r="X130" s="21"/>
      <c r="Y130" s="21"/>
      <c r="Z130" s="21"/>
      <c r="AA130" s="21"/>
      <c r="AB130" s="21"/>
      <c r="AC130" s="21"/>
      <c r="AD130" s="21"/>
      <c r="AE130" s="21"/>
      <c r="AR130" s="158" t="s">
        <v>403</v>
      </c>
      <c r="AT130" s="158" t="s">
        <v>160</v>
      </c>
      <c r="AU130" s="158" t="s">
        <v>80</v>
      </c>
      <c r="AY130" s="8" t="s">
        <v>158</v>
      </c>
      <c r="BE130" s="159">
        <f>IF(N130="základní",J130,0)</f>
        <v>0</v>
      </c>
      <c r="BF130" s="159">
        <f>IF(N130="snížená",J130,0)</f>
        <v>0</v>
      </c>
      <c r="BG130" s="159">
        <f>IF(N130="zákl. přenesená",J130,0)</f>
        <v>0</v>
      </c>
      <c r="BH130" s="159">
        <f>IF(N130="sníž. přenesená",J130,0)</f>
        <v>0</v>
      </c>
      <c r="BI130" s="159">
        <f>IF(N130="nulová",J130,0)</f>
        <v>0</v>
      </c>
      <c r="BJ130" s="8" t="s">
        <v>80</v>
      </c>
      <c r="BK130" s="159">
        <f>ROUND(I130*H130,2)</f>
        <v>0</v>
      </c>
      <c r="BL130" s="8" t="s">
        <v>403</v>
      </c>
      <c r="BM130" s="158" t="s">
        <v>456</v>
      </c>
    </row>
    <row r="131" spans="1:65" s="25" customFormat="1" ht="19.5">
      <c r="A131" s="21"/>
      <c r="B131" s="22"/>
      <c r="C131" s="21"/>
      <c r="D131" s="162" t="s">
        <v>552</v>
      </c>
      <c r="E131" s="21"/>
      <c r="F131" s="201" t="s">
        <v>2181</v>
      </c>
      <c r="G131" s="21"/>
      <c r="H131" s="21"/>
      <c r="I131" s="21"/>
      <c r="J131" s="21"/>
      <c r="K131" s="21"/>
      <c r="L131" s="22"/>
      <c r="M131" s="202"/>
      <c r="N131" s="203"/>
      <c r="O131" s="49"/>
      <c r="P131" s="49"/>
      <c r="Q131" s="49"/>
      <c r="R131" s="49"/>
      <c r="S131" s="49"/>
      <c r="T131" s="50"/>
      <c r="U131" s="21"/>
      <c r="V131" s="21"/>
      <c r="W131" s="21"/>
      <c r="X131" s="21"/>
      <c r="Y131" s="21"/>
      <c r="Z131" s="21"/>
      <c r="AA131" s="21"/>
      <c r="AB131" s="21"/>
      <c r="AC131" s="21"/>
      <c r="AD131" s="21"/>
      <c r="AE131" s="21"/>
      <c r="AT131" s="8" t="s">
        <v>552</v>
      </c>
      <c r="AU131" s="8" t="s">
        <v>80</v>
      </c>
    </row>
    <row r="132" spans="1:65" s="25" customFormat="1" ht="16.5" customHeight="1">
      <c r="A132" s="21"/>
      <c r="B132" s="22"/>
      <c r="C132" s="148" t="s">
        <v>199</v>
      </c>
      <c r="D132" s="148" t="s">
        <v>160</v>
      </c>
      <c r="E132" s="149" t="s">
        <v>2184</v>
      </c>
      <c r="F132" s="150" t="s">
        <v>2185</v>
      </c>
      <c r="G132" s="151" t="s">
        <v>253</v>
      </c>
      <c r="H132" s="152">
        <v>2073</v>
      </c>
      <c r="I132" s="1"/>
      <c r="J132" s="153">
        <f>ROUND(I132*H132,2)</f>
        <v>0</v>
      </c>
      <c r="K132" s="150" t="s">
        <v>1</v>
      </c>
      <c r="L132" s="22"/>
      <c r="M132" s="154" t="s">
        <v>1</v>
      </c>
      <c r="N132" s="155" t="s">
        <v>40</v>
      </c>
      <c r="O132" s="49"/>
      <c r="P132" s="156">
        <f>O132*H132</f>
        <v>0</v>
      </c>
      <c r="Q132" s="156">
        <v>0</v>
      </c>
      <c r="R132" s="156">
        <f>Q132*H132</f>
        <v>0</v>
      </c>
      <c r="S132" s="156">
        <v>0</v>
      </c>
      <c r="T132" s="157">
        <f>S132*H132</f>
        <v>0</v>
      </c>
      <c r="U132" s="21"/>
      <c r="V132" s="21"/>
      <c r="W132" s="21"/>
      <c r="X132" s="21"/>
      <c r="Y132" s="21"/>
      <c r="Z132" s="21"/>
      <c r="AA132" s="21"/>
      <c r="AB132" s="21"/>
      <c r="AC132" s="21"/>
      <c r="AD132" s="21"/>
      <c r="AE132" s="21"/>
      <c r="AR132" s="158" t="s">
        <v>403</v>
      </c>
      <c r="AT132" s="158" t="s">
        <v>160</v>
      </c>
      <c r="AU132" s="158" t="s">
        <v>80</v>
      </c>
      <c r="AY132" s="8" t="s">
        <v>158</v>
      </c>
      <c r="BE132" s="159">
        <f>IF(N132="základní",J132,0)</f>
        <v>0</v>
      </c>
      <c r="BF132" s="159">
        <f>IF(N132="snížená",J132,0)</f>
        <v>0</v>
      </c>
      <c r="BG132" s="159">
        <f>IF(N132="zákl. přenesená",J132,0)</f>
        <v>0</v>
      </c>
      <c r="BH132" s="159">
        <f>IF(N132="sníž. přenesená",J132,0)</f>
        <v>0</v>
      </c>
      <c r="BI132" s="159">
        <f>IF(N132="nulová",J132,0)</f>
        <v>0</v>
      </c>
      <c r="BJ132" s="8" t="s">
        <v>80</v>
      </c>
      <c r="BK132" s="159">
        <f>ROUND(I132*H132,2)</f>
        <v>0</v>
      </c>
      <c r="BL132" s="8" t="s">
        <v>403</v>
      </c>
      <c r="BM132" s="158" t="s">
        <v>501</v>
      </c>
    </row>
    <row r="133" spans="1:65" s="25" customFormat="1" ht="16.5" customHeight="1">
      <c r="A133" s="21"/>
      <c r="B133" s="22"/>
      <c r="C133" s="148" t="s">
        <v>213</v>
      </c>
      <c r="D133" s="148" t="s">
        <v>160</v>
      </c>
      <c r="E133" s="149" t="s">
        <v>2186</v>
      </c>
      <c r="F133" s="150" t="s">
        <v>2187</v>
      </c>
      <c r="G133" s="151" t="s">
        <v>253</v>
      </c>
      <c r="H133" s="152">
        <v>270</v>
      </c>
      <c r="I133" s="1"/>
      <c r="J133" s="153">
        <f>ROUND(I133*H133,2)</f>
        <v>0</v>
      </c>
      <c r="K133" s="150" t="s">
        <v>1</v>
      </c>
      <c r="L133" s="22"/>
      <c r="M133" s="154" t="s">
        <v>1</v>
      </c>
      <c r="N133" s="155" t="s">
        <v>40</v>
      </c>
      <c r="O133" s="49"/>
      <c r="P133" s="156">
        <f>O133*H133</f>
        <v>0</v>
      </c>
      <c r="Q133" s="156">
        <v>0</v>
      </c>
      <c r="R133" s="156">
        <f>Q133*H133</f>
        <v>0</v>
      </c>
      <c r="S133" s="156">
        <v>0</v>
      </c>
      <c r="T133" s="157">
        <f>S133*H133</f>
        <v>0</v>
      </c>
      <c r="U133" s="21"/>
      <c r="V133" s="21"/>
      <c r="W133" s="21"/>
      <c r="X133" s="21"/>
      <c r="Y133" s="21"/>
      <c r="Z133" s="21"/>
      <c r="AA133" s="21"/>
      <c r="AB133" s="21"/>
      <c r="AC133" s="21"/>
      <c r="AD133" s="21"/>
      <c r="AE133" s="21"/>
      <c r="AR133" s="158" t="s">
        <v>403</v>
      </c>
      <c r="AT133" s="158" t="s">
        <v>160</v>
      </c>
      <c r="AU133" s="158" t="s">
        <v>80</v>
      </c>
      <c r="AY133" s="8" t="s">
        <v>158</v>
      </c>
      <c r="BE133" s="159">
        <f>IF(N133="základní",J133,0)</f>
        <v>0</v>
      </c>
      <c r="BF133" s="159">
        <f>IF(N133="snížená",J133,0)</f>
        <v>0</v>
      </c>
      <c r="BG133" s="159">
        <f>IF(N133="zákl. přenesená",J133,0)</f>
        <v>0</v>
      </c>
      <c r="BH133" s="159">
        <f>IF(N133="sníž. přenesená",J133,0)</f>
        <v>0</v>
      </c>
      <c r="BI133" s="159">
        <f>IF(N133="nulová",J133,0)</f>
        <v>0</v>
      </c>
      <c r="BJ133" s="8" t="s">
        <v>80</v>
      </c>
      <c r="BK133" s="159">
        <f>ROUND(I133*H133,2)</f>
        <v>0</v>
      </c>
      <c r="BL133" s="8" t="s">
        <v>403</v>
      </c>
      <c r="BM133" s="158" t="s">
        <v>509</v>
      </c>
    </row>
    <row r="134" spans="1:65" s="135" customFormat="1" ht="22.7" customHeight="1">
      <c r="B134" s="136"/>
      <c r="D134" s="137" t="s">
        <v>74</v>
      </c>
      <c r="E134" s="146" t="s">
        <v>75</v>
      </c>
      <c r="F134" s="146" t="s">
        <v>1984</v>
      </c>
      <c r="J134" s="147">
        <f>BK134</f>
        <v>0</v>
      </c>
      <c r="L134" s="136"/>
      <c r="M134" s="140"/>
      <c r="N134" s="141"/>
      <c r="O134" s="141"/>
      <c r="P134" s="142">
        <f>SUM(P135:P141)</f>
        <v>0</v>
      </c>
      <c r="Q134" s="141"/>
      <c r="R134" s="142">
        <f>SUM(R135:R141)</f>
        <v>0</v>
      </c>
      <c r="S134" s="141"/>
      <c r="T134" s="143">
        <f>SUM(T135:T141)</f>
        <v>0</v>
      </c>
      <c r="AR134" s="137" t="s">
        <v>84</v>
      </c>
      <c r="AT134" s="144" t="s">
        <v>74</v>
      </c>
      <c r="AU134" s="144" t="s">
        <v>80</v>
      </c>
      <c r="AY134" s="137" t="s">
        <v>158</v>
      </c>
      <c r="BK134" s="145">
        <f>SUM(BK135:BK141)</f>
        <v>0</v>
      </c>
    </row>
    <row r="135" spans="1:65" s="25" customFormat="1" ht="24.2" customHeight="1">
      <c r="A135" s="21"/>
      <c r="B135" s="22"/>
      <c r="C135" s="192" t="s">
        <v>230</v>
      </c>
      <c r="D135" s="192" t="s">
        <v>514</v>
      </c>
      <c r="E135" s="193" t="s">
        <v>1985</v>
      </c>
      <c r="F135" s="194" t="s">
        <v>2188</v>
      </c>
      <c r="G135" s="195" t="s">
        <v>253</v>
      </c>
      <c r="H135" s="196">
        <v>270</v>
      </c>
      <c r="I135" s="2"/>
      <c r="J135" s="197">
        <f>ROUND(I135*H135,2)</f>
        <v>0</v>
      </c>
      <c r="K135" s="194" t="s">
        <v>1</v>
      </c>
      <c r="L135" s="198"/>
      <c r="M135" s="199" t="s">
        <v>1</v>
      </c>
      <c r="N135" s="200" t="s">
        <v>40</v>
      </c>
      <c r="O135" s="49"/>
      <c r="P135" s="156">
        <f>O135*H135</f>
        <v>0</v>
      </c>
      <c r="Q135" s="156">
        <v>0</v>
      </c>
      <c r="R135" s="156">
        <f>Q135*H135</f>
        <v>0</v>
      </c>
      <c r="S135" s="156">
        <v>0</v>
      </c>
      <c r="T135" s="157">
        <f>S135*H135</f>
        <v>0</v>
      </c>
      <c r="U135" s="21"/>
      <c r="V135" s="21"/>
      <c r="W135" s="21"/>
      <c r="X135" s="21"/>
      <c r="Y135" s="21"/>
      <c r="Z135" s="21"/>
      <c r="AA135" s="21"/>
      <c r="AB135" s="21"/>
      <c r="AC135" s="21"/>
      <c r="AD135" s="21"/>
      <c r="AE135" s="21"/>
      <c r="AR135" s="158" t="s">
        <v>527</v>
      </c>
      <c r="AT135" s="158" t="s">
        <v>514</v>
      </c>
      <c r="AU135" s="158" t="s">
        <v>84</v>
      </c>
      <c r="AY135" s="8" t="s">
        <v>158</v>
      </c>
      <c r="BE135" s="159">
        <f>IF(N135="základní",J135,0)</f>
        <v>0</v>
      </c>
      <c r="BF135" s="159">
        <f>IF(N135="snížená",J135,0)</f>
        <v>0</v>
      </c>
      <c r="BG135" s="159">
        <f>IF(N135="zákl. přenesená",J135,0)</f>
        <v>0</v>
      </c>
      <c r="BH135" s="159">
        <f>IF(N135="sníž. přenesená",J135,0)</f>
        <v>0</v>
      </c>
      <c r="BI135" s="159">
        <f>IF(N135="nulová",J135,0)</f>
        <v>0</v>
      </c>
      <c r="BJ135" s="8" t="s">
        <v>80</v>
      </c>
      <c r="BK135" s="159">
        <f>ROUND(I135*H135,2)</f>
        <v>0</v>
      </c>
      <c r="BL135" s="8" t="s">
        <v>403</v>
      </c>
      <c r="BM135" s="158" t="s">
        <v>84</v>
      </c>
    </row>
    <row r="136" spans="1:65" s="25" customFormat="1" ht="16.5" customHeight="1">
      <c r="A136" s="21"/>
      <c r="B136" s="22"/>
      <c r="C136" s="192" t="s">
        <v>240</v>
      </c>
      <c r="D136" s="192" t="s">
        <v>514</v>
      </c>
      <c r="E136" s="193" t="s">
        <v>2189</v>
      </c>
      <c r="F136" s="194" t="s">
        <v>2190</v>
      </c>
      <c r="G136" s="195" t="s">
        <v>253</v>
      </c>
      <c r="H136" s="196">
        <v>625</v>
      </c>
      <c r="I136" s="2"/>
      <c r="J136" s="197">
        <f>ROUND(I136*H136,2)</f>
        <v>0</v>
      </c>
      <c r="K136" s="194" t="s">
        <v>1</v>
      </c>
      <c r="L136" s="198"/>
      <c r="M136" s="199" t="s">
        <v>1</v>
      </c>
      <c r="N136" s="200" t="s">
        <v>40</v>
      </c>
      <c r="O136" s="49"/>
      <c r="P136" s="156">
        <f>O136*H136</f>
        <v>0</v>
      </c>
      <c r="Q136" s="156">
        <v>0</v>
      </c>
      <c r="R136" s="156">
        <f>Q136*H136</f>
        <v>0</v>
      </c>
      <c r="S136" s="156">
        <v>0</v>
      </c>
      <c r="T136" s="157">
        <f>S136*H136</f>
        <v>0</v>
      </c>
      <c r="U136" s="21"/>
      <c r="V136" s="21"/>
      <c r="W136" s="21"/>
      <c r="X136" s="21"/>
      <c r="Y136" s="21"/>
      <c r="Z136" s="21"/>
      <c r="AA136" s="21"/>
      <c r="AB136" s="21"/>
      <c r="AC136" s="21"/>
      <c r="AD136" s="21"/>
      <c r="AE136" s="21"/>
      <c r="AR136" s="158" t="s">
        <v>527</v>
      </c>
      <c r="AT136" s="158" t="s">
        <v>514</v>
      </c>
      <c r="AU136" s="158" t="s">
        <v>84</v>
      </c>
      <c r="AY136" s="8" t="s">
        <v>158</v>
      </c>
      <c r="BE136" s="159">
        <f>IF(N136="základní",J136,0)</f>
        <v>0</v>
      </c>
      <c r="BF136" s="159">
        <f>IF(N136="snížená",J136,0)</f>
        <v>0</v>
      </c>
      <c r="BG136" s="159">
        <f>IF(N136="zákl. přenesená",J136,0)</f>
        <v>0</v>
      </c>
      <c r="BH136" s="159">
        <f>IF(N136="sníž. přenesená",J136,0)</f>
        <v>0</v>
      </c>
      <c r="BI136" s="159">
        <f>IF(N136="nulová",J136,0)</f>
        <v>0</v>
      </c>
      <c r="BJ136" s="8" t="s">
        <v>80</v>
      </c>
      <c r="BK136" s="159">
        <f>ROUND(I136*H136,2)</f>
        <v>0</v>
      </c>
      <c r="BL136" s="8" t="s">
        <v>403</v>
      </c>
      <c r="BM136" s="158" t="s">
        <v>90</v>
      </c>
    </row>
    <row r="137" spans="1:65" s="25" customFormat="1" ht="24.2" customHeight="1">
      <c r="A137" s="21"/>
      <c r="B137" s="22"/>
      <c r="C137" s="192" t="s">
        <v>250</v>
      </c>
      <c r="D137" s="192" t="s">
        <v>514</v>
      </c>
      <c r="E137" s="193" t="s">
        <v>1991</v>
      </c>
      <c r="F137" s="194" t="s">
        <v>2191</v>
      </c>
      <c r="G137" s="195" t="s">
        <v>2051</v>
      </c>
      <c r="H137" s="196">
        <v>1</v>
      </c>
      <c r="I137" s="2"/>
      <c r="J137" s="197">
        <f>ROUND(I137*H137,2)</f>
        <v>0</v>
      </c>
      <c r="K137" s="194" t="s">
        <v>1</v>
      </c>
      <c r="L137" s="198"/>
      <c r="M137" s="199" t="s">
        <v>1</v>
      </c>
      <c r="N137" s="200" t="s">
        <v>40</v>
      </c>
      <c r="O137" s="49"/>
      <c r="P137" s="156">
        <f>O137*H137</f>
        <v>0</v>
      </c>
      <c r="Q137" s="156">
        <v>0</v>
      </c>
      <c r="R137" s="156">
        <f>Q137*H137</f>
        <v>0</v>
      </c>
      <c r="S137" s="156">
        <v>0</v>
      </c>
      <c r="T137" s="157">
        <f>S137*H137</f>
        <v>0</v>
      </c>
      <c r="U137" s="21"/>
      <c r="V137" s="21"/>
      <c r="W137" s="21"/>
      <c r="X137" s="21"/>
      <c r="Y137" s="21"/>
      <c r="Z137" s="21"/>
      <c r="AA137" s="21"/>
      <c r="AB137" s="21"/>
      <c r="AC137" s="21"/>
      <c r="AD137" s="21"/>
      <c r="AE137" s="21"/>
      <c r="AR137" s="158" t="s">
        <v>527</v>
      </c>
      <c r="AT137" s="158" t="s">
        <v>514</v>
      </c>
      <c r="AU137" s="158" t="s">
        <v>84</v>
      </c>
      <c r="AY137" s="8" t="s">
        <v>158</v>
      </c>
      <c r="BE137" s="159">
        <f>IF(N137="základní",J137,0)</f>
        <v>0</v>
      </c>
      <c r="BF137" s="159">
        <f>IF(N137="snížená",J137,0)</f>
        <v>0</v>
      </c>
      <c r="BG137" s="159">
        <f>IF(N137="zákl. přenesená",J137,0)</f>
        <v>0</v>
      </c>
      <c r="BH137" s="159">
        <f>IF(N137="sníž. přenesená",J137,0)</f>
        <v>0</v>
      </c>
      <c r="BI137" s="159">
        <f>IF(N137="nulová",J137,0)</f>
        <v>0</v>
      </c>
      <c r="BJ137" s="8" t="s">
        <v>80</v>
      </c>
      <c r="BK137" s="159">
        <f>ROUND(I137*H137,2)</f>
        <v>0</v>
      </c>
      <c r="BL137" s="8" t="s">
        <v>403</v>
      </c>
      <c r="BM137" s="158" t="s">
        <v>112</v>
      </c>
    </row>
    <row r="138" spans="1:65" s="25" customFormat="1" ht="29.25">
      <c r="A138" s="21"/>
      <c r="B138" s="22"/>
      <c r="C138" s="21"/>
      <c r="D138" s="162" t="s">
        <v>552</v>
      </c>
      <c r="E138" s="21"/>
      <c r="F138" s="201" t="s">
        <v>2192</v>
      </c>
      <c r="G138" s="21"/>
      <c r="H138" s="21"/>
      <c r="I138" s="21"/>
      <c r="J138" s="21"/>
      <c r="K138" s="21"/>
      <c r="L138" s="22"/>
      <c r="M138" s="202"/>
      <c r="N138" s="203"/>
      <c r="O138" s="49"/>
      <c r="P138" s="49"/>
      <c r="Q138" s="49"/>
      <c r="R138" s="49"/>
      <c r="S138" s="49"/>
      <c r="T138" s="50"/>
      <c r="U138" s="21"/>
      <c r="V138" s="21"/>
      <c r="W138" s="21"/>
      <c r="X138" s="21"/>
      <c r="Y138" s="21"/>
      <c r="Z138" s="21"/>
      <c r="AA138" s="21"/>
      <c r="AB138" s="21"/>
      <c r="AC138" s="21"/>
      <c r="AD138" s="21"/>
      <c r="AE138" s="21"/>
      <c r="AT138" s="8" t="s">
        <v>552</v>
      </c>
      <c r="AU138" s="8" t="s">
        <v>84</v>
      </c>
    </row>
    <row r="139" spans="1:65" s="25" customFormat="1" ht="16.5" customHeight="1">
      <c r="A139" s="21"/>
      <c r="B139" s="22"/>
      <c r="C139" s="192" t="s">
        <v>176</v>
      </c>
      <c r="D139" s="192" t="s">
        <v>514</v>
      </c>
      <c r="E139" s="193" t="s">
        <v>2193</v>
      </c>
      <c r="F139" s="194" t="s">
        <v>2194</v>
      </c>
      <c r="G139" s="195" t="s">
        <v>253</v>
      </c>
      <c r="H139" s="196">
        <v>856</v>
      </c>
      <c r="I139" s="2"/>
      <c r="J139" s="197">
        <f>ROUND(I139*H139,2)</f>
        <v>0</v>
      </c>
      <c r="K139" s="194" t="s">
        <v>1</v>
      </c>
      <c r="L139" s="198"/>
      <c r="M139" s="199" t="s">
        <v>1</v>
      </c>
      <c r="N139" s="200" t="s">
        <v>40</v>
      </c>
      <c r="O139" s="49"/>
      <c r="P139" s="156">
        <f>O139*H139</f>
        <v>0</v>
      </c>
      <c r="Q139" s="156">
        <v>0</v>
      </c>
      <c r="R139" s="156">
        <f>Q139*H139</f>
        <v>0</v>
      </c>
      <c r="S139" s="156">
        <v>0</v>
      </c>
      <c r="T139" s="157">
        <f>S139*H139</f>
        <v>0</v>
      </c>
      <c r="U139" s="21"/>
      <c r="V139" s="21"/>
      <c r="W139" s="21"/>
      <c r="X139" s="21"/>
      <c r="Y139" s="21"/>
      <c r="Z139" s="21"/>
      <c r="AA139" s="21"/>
      <c r="AB139" s="21"/>
      <c r="AC139" s="21"/>
      <c r="AD139" s="21"/>
      <c r="AE139" s="21"/>
      <c r="AR139" s="158" t="s">
        <v>527</v>
      </c>
      <c r="AT139" s="158" t="s">
        <v>514</v>
      </c>
      <c r="AU139" s="158" t="s">
        <v>84</v>
      </c>
      <c r="AY139" s="8" t="s">
        <v>158</v>
      </c>
      <c r="BE139" s="159">
        <f>IF(N139="základní",J139,0)</f>
        <v>0</v>
      </c>
      <c r="BF139" s="159">
        <f>IF(N139="snížená",J139,0)</f>
        <v>0</v>
      </c>
      <c r="BG139" s="159">
        <f>IF(N139="zákl. přenesená",J139,0)</f>
        <v>0</v>
      </c>
      <c r="BH139" s="159">
        <f>IF(N139="sníž. přenesená",J139,0)</f>
        <v>0</v>
      </c>
      <c r="BI139" s="159">
        <f>IF(N139="nulová",J139,0)</f>
        <v>0</v>
      </c>
      <c r="BJ139" s="8" t="s">
        <v>80</v>
      </c>
      <c r="BK139" s="159">
        <f>ROUND(I139*H139,2)</f>
        <v>0</v>
      </c>
      <c r="BL139" s="8" t="s">
        <v>403</v>
      </c>
      <c r="BM139" s="158" t="s">
        <v>213</v>
      </c>
    </row>
    <row r="140" spans="1:65" s="25" customFormat="1" ht="16.5" customHeight="1">
      <c r="A140" s="21"/>
      <c r="B140" s="22"/>
      <c r="C140" s="192" t="s">
        <v>262</v>
      </c>
      <c r="D140" s="192" t="s">
        <v>514</v>
      </c>
      <c r="E140" s="193" t="s">
        <v>2195</v>
      </c>
      <c r="F140" s="194" t="s">
        <v>2196</v>
      </c>
      <c r="G140" s="195" t="s">
        <v>253</v>
      </c>
      <c r="H140" s="196">
        <v>592</v>
      </c>
      <c r="I140" s="2"/>
      <c r="J140" s="197">
        <f>ROUND(I140*H140,2)</f>
        <v>0</v>
      </c>
      <c r="K140" s="194" t="s">
        <v>1</v>
      </c>
      <c r="L140" s="198"/>
      <c r="M140" s="199" t="s">
        <v>1</v>
      </c>
      <c r="N140" s="200" t="s">
        <v>40</v>
      </c>
      <c r="O140" s="49"/>
      <c r="P140" s="156">
        <f>O140*H140</f>
        <v>0</v>
      </c>
      <c r="Q140" s="156">
        <v>0</v>
      </c>
      <c r="R140" s="156">
        <f>Q140*H140</f>
        <v>0</v>
      </c>
      <c r="S140" s="156">
        <v>0</v>
      </c>
      <c r="T140" s="157">
        <f>S140*H140</f>
        <v>0</v>
      </c>
      <c r="U140" s="21"/>
      <c r="V140" s="21"/>
      <c r="W140" s="21"/>
      <c r="X140" s="21"/>
      <c r="Y140" s="21"/>
      <c r="Z140" s="21"/>
      <c r="AA140" s="21"/>
      <c r="AB140" s="21"/>
      <c r="AC140" s="21"/>
      <c r="AD140" s="21"/>
      <c r="AE140" s="21"/>
      <c r="AR140" s="158" t="s">
        <v>527</v>
      </c>
      <c r="AT140" s="158" t="s">
        <v>514</v>
      </c>
      <c r="AU140" s="158" t="s">
        <v>84</v>
      </c>
      <c r="AY140" s="8" t="s">
        <v>158</v>
      </c>
      <c r="BE140" s="159">
        <f>IF(N140="základní",J140,0)</f>
        <v>0</v>
      </c>
      <c r="BF140" s="159">
        <f>IF(N140="snížená",J140,0)</f>
        <v>0</v>
      </c>
      <c r="BG140" s="159">
        <f>IF(N140="zákl. přenesená",J140,0)</f>
        <v>0</v>
      </c>
      <c r="BH140" s="159">
        <f>IF(N140="sníž. přenesená",J140,0)</f>
        <v>0</v>
      </c>
      <c r="BI140" s="159">
        <f>IF(N140="nulová",J140,0)</f>
        <v>0</v>
      </c>
      <c r="BJ140" s="8" t="s">
        <v>80</v>
      </c>
      <c r="BK140" s="159">
        <f>ROUND(I140*H140,2)</f>
        <v>0</v>
      </c>
      <c r="BL140" s="8" t="s">
        <v>403</v>
      </c>
      <c r="BM140" s="158" t="s">
        <v>240</v>
      </c>
    </row>
    <row r="141" spans="1:65" s="25" customFormat="1" ht="24.2" customHeight="1">
      <c r="A141" s="21"/>
      <c r="B141" s="22"/>
      <c r="C141" s="192" t="s">
        <v>301</v>
      </c>
      <c r="D141" s="192" t="s">
        <v>514</v>
      </c>
      <c r="E141" s="193" t="s">
        <v>2197</v>
      </c>
      <c r="F141" s="194" t="s">
        <v>2198</v>
      </c>
      <c r="G141" s="195" t="s">
        <v>253</v>
      </c>
      <c r="H141" s="196">
        <v>5</v>
      </c>
      <c r="I141" s="2"/>
      <c r="J141" s="197">
        <f>ROUND(I141*H141,2)</f>
        <v>0</v>
      </c>
      <c r="K141" s="194" t="s">
        <v>1</v>
      </c>
      <c r="L141" s="198"/>
      <c r="M141" s="209" t="s">
        <v>1</v>
      </c>
      <c r="N141" s="210" t="s">
        <v>40</v>
      </c>
      <c r="O141" s="206"/>
      <c r="P141" s="207">
        <f>O141*H141</f>
        <v>0</v>
      </c>
      <c r="Q141" s="207">
        <v>0</v>
      </c>
      <c r="R141" s="207">
        <f>Q141*H141</f>
        <v>0</v>
      </c>
      <c r="S141" s="207">
        <v>0</v>
      </c>
      <c r="T141" s="208">
        <f>S141*H141</f>
        <v>0</v>
      </c>
      <c r="U141" s="21"/>
      <c r="V141" s="21"/>
      <c r="W141" s="21"/>
      <c r="X141" s="21"/>
      <c r="Y141" s="21"/>
      <c r="Z141" s="21"/>
      <c r="AA141" s="21"/>
      <c r="AB141" s="21"/>
      <c r="AC141" s="21"/>
      <c r="AD141" s="21"/>
      <c r="AE141" s="21"/>
      <c r="AR141" s="158" t="s">
        <v>527</v>
      </c>
      <c r="AT141" s="158" t="s">
        <v>514</v>
      </c>
      <c r="AU141" s="158" t="s">
        <v>84</v>
      </c>
      <c r="AY141" s="8" t="s">
        <v>158</v>
      </c>
      <c r="BE141" s="159">
        <f>IF(N141="základní",J141,0)</f>
        <v>0</v>
      </c>
      <c r="BF141" s="159">
        <f>IF(N141="snížená",J141,0)</f>
        <v>0</v>
      </c>
      <c r="BG141" s="159">
        <f>IF(N141="zákl. přenesená",J141,0)</f>
        <v>0</v>
      </c>
      <c r="BH141" s="159">
        <f>IF(N141="sníž. přenesená",J141,0)</f>
        <v>0</v>
      </c>
      <c r="BI141" s="159">
        <f>IF(N141="nulová",J141,0)</f>
        <v>0</v>
      </c>
      <c r="BJ141" s="8" t="s">
        <v>80</v>
      </c>
      <c r="BK141" s="159">
        <f>ROUND(I141*H141,2)</f>
        <v>0</v>
      </c>
      <c r="BL141" s="8" t="s">
        <v>403</v>
      </c>
      <c r="BM141" s="158" t="s">
        <v>176</v>
      </c>
    </row>
    <row r="142" spans="1:65" s="25" customFormat="1" ht="6.95" customHeight="1">
      <c r="A142" s="21"/>
      <c r="B142" s="37"/>
      <c r="C142" s="38"/>
      <c r="D142" s="38"/>
      <c r="E142" s="38"/>
      <c r="F142" s="38"/>
      <c r="G142" s="38"/>
      <c r="H142" s="38"/>
      <c r="I142" s="38"/>
      <c r="J142" s="38"/>
      <c r="K142" s="38"/>
      <c r="L142" s="22"/>
      <c r="M142" s="21"/>
      <c r="O142" s="21"/>
      <c r="P142" s="21"/>
      <c r="Q142" s="21"/>
      <c r="R142" s="21"/>
      <c r="S142" s="21"/>
      <c r="T142" s="21"/>
      <c r="U142" s="21"/>
      <c r="V142" s="21"/>
      <c r="W142" s="21"/>
      <c r="X142" s="21"/>
      <c r="Y142" s="21"/>
      <c r="Z142" s="21"/>
      <c r="AA142" s="21"/>
      <c r="AB142" s="21"/>
      <c r="AC142" s="21"/>
      <c r="AD142" s="21"/>
      <c r="AE142" s="21"/>
    </row>
  </sheetData>
  <sheetProtection password="C03B" sheet="1" objects="1" scenarios="1"/>
  <autoFilter ref="C121:K141"/>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6"/>
  <sheetViews>
    <sheetView showGridLines="0" workbookViewId="0">
      <selection activeCell="J25" sqref="J25"/>
    </sheetView>
  </sheetViews>
  <sheetFormatPr defaultRowHeight="11.25"/>
  <cols>
    <col min="1" max="1" width="8.33203125" style="7" customWidth="1"/>
    <col min="2" max="2" width="1.1640625" style="7" customWidth="1"/>
    <col min="3" max="3" width="4.1640625" style="7" customWidth="1"/>
    <col min="4" max="4" width="4.33203125" style="7" customWidth="1"/>
    <col min="5" max="5" width="17.1640625" style="7" customWidth="1"/>
    <col min="6" max="6" width="50.83203125" style="7" customWidth="1"/>
    <col min="7" max="7" width="7.5" style="7" customWidth="1"/>
    <col min="8" max="8" width="14" style="7" customWidth="1"/>
    <col min="9" max="9" width="15.83203125" style="7" customWidth="1"/>
    <col min="10" max="11" width="22.33203125" style="7" customWidth="1"/>
    <col min="12" max="12" width="9.33203125" style="7" customWidth="1"/>
    <col min="13" max="13" width="10.83203125" style="7" hidden="1" customWidth="1"/>
    <col min="14" max="14" width="9.33203125" style="7" hidden="1"/>
    <col min="15" max="20" width="14.1640625" style="7" hidden="1" customWidth="1"/>
    <col min="21" max="21" width="16.33203125" style="7" hidden="1" customWidth="1"/>
    <col min="22" max="22" width="12.33203125" style="7" customWidth="1"/>
    <col min="23" max="23" width="16.33203125" style="7" customWidth="1"/>
    <col min="24" max="24" width="12.33203125" style="7" customWidth="1"/>
    <col min="25" max="25" width="15" style="7" customWidth="1"/>
    <col min="26" max="26" width="11" style="7" customWidth="1"/>
    <col min="27" max="27" width="15" style="7" customWidth="1"/>
    <col min="28" max="28" width="16.33203125" style="7" customWidth="1"/>
    <col min="29" max="29" width="11" style="7" customWidth="1"/>
    <col min="30" max="30" width="15" style="7" customWidth="1"/>
    <col min="31" max="31" width="16.33203125" style="7" customWidth="1"/>
    <col min="32" max="43" width="9.33203125" style="7"/>
    <col min="44" max="65" width="9.33203125" style="7" hidden="1"/>
    <col min="66" max="16384" width="9.33203125" style="7"/>
  </cols>
  <sheetData>
    <row r="2" spans="1:46" ht="36.950000000000003" customHeight="1">
      <c r="L2" s="230" t="s">
        <v>5</v>
      </c>
      <c r="M2" s="231"/>
      <c r="N2" s="231"/>
      <c r="O2" s="231"/>
      <c r="P2" s="231"/>
      <c r="Q2" s="231"/>
      <c r="R2" s="231"/>
      <c r="S2" s="231"/>
      <c r="T2" s="231"/>
      <c r="U2" s="231"/>
      <c r="V2" s="231"/>
      <c r="AT2" s="8" t="s">
        <v>114</v>
      </c>
    </row>
    <row r="3" spans="1:46" ht="6.95" customHeight="1">
      <c r="B3" s="9"/>
      <c r="C3" s="10"/>
      <c r="D3" s="10"/>
      <c r="E3" s="10"/>
      <c r="F3" s="10"/>
      <c r="G3" s="10"/>
      <c r="H3" s="10"/>
      <c r="I3" s="10"/>
      <c r="J3" s="10"/>
      <c r="K3" s="10"/>
      <c r="L3" s="11"/>
      <c r="AT3" s="8" t="s">
        <v>84</v>
      </c>
    </row>
    <row r="4" spans="1:46" ht="24.95" customHeight="1">
      <c r="B4" s="11"/>
      <c r="D4" s="12" t="s">
        <v>115</v>
      </c>
      <c r="L4" s="11"/>
      <c r="M4" s="91" t="s">
        <v>10</v>
      </c>
      <c r="AT4" s="8" t="s">
        <v>3</v>
      </c>
    </row>
    <row r="5" spans="1:46" ht="6.95" customHeight="1">
      <c r="B5" s="11"/>
      <c r="L5" s="11"/>
    </row>
    <row r="6" spans="1:46" ht="12" customHeight="1">
      <c r="B6" s="11"/>
      <c r="D6" s="17" t="s">
        <v>15</v>
      </c>
      <c r="L6" s="11"/>
    </row>
    <row r="7" spans="1:46" ht="16.5" customHeight="1">
      <c r="B7" s="11"/>
      <c r="E7" s="258" t="str">
        <f>'Rekapitulace stavby'!K6</f>
        <v>SPŠ stavební Pardubice - rekonstrukce domova mládeže DM4</v>
      </c>
      <c r="F7" s="259"/>
      <c r="G7" s="259"/>
      <c r="H7" s="259"/>
      <c r="L7" s="11"/>
    </row>
    <row r="8" spans="1:46" s="25" customFormat="1" ht="12" customHeight="1">
      <c r="A8" s="21"/>
      <c r="B8" s="22"/>
      <c r="C8" s="21"/>
      <c r="D8" s="17" t="s">
        <v>116</v>
      </c>
      <c r="E8" s="21"/>
      <c r="F8" s="21"/>
      <c r="G8" s="21"/>
      <c r="H8" s="21"/>
      <c r="I8" s="21"/>
      <c r="J8" s="21"/>
      <c r="K8" s="21"/>
      <c r="L8" s="32"/>
      <c r="S8" s="21"/>
      <c r="T8" s="21"/>
      <c r="U8" s="21"/>
      <c r="V8" s="21"/>
      <c r="W8" s="21"/>
      <c r="X8" s="21"/>
      <c r="Y8" s="21"/>
      <c r="Z8" s="21"/>
      <c r="AA8" s="21"/>
      <c r="AB8" s="21"/>
      <c r="AC8" s="21"/>
      <c r="AD8" s="21"/>
      <c r="AE8" s="21"/>
    </row>
    <row r="9" spans="1:46" s="25" customFormat="1" ht="16.5" customHeight="1">
      <c r="A9" s="21"/>
      <c r="B9" s="22"/>
      <c r="C9" s="21"/>
      <c r="D9" s="21"/>
      <c r="E9" s="239" t="s">
        <v>2199</v>
      </c>
      <c r="F9" s="257"/>
      <c r="G9" s="257"/>
      <c r="H9" s="257"/>
      <c r="I9" s="21"/>
      <c r="J9" s="21"/>
      <c r="K9" s="21"/>
      <c r="L9" s="32"/>
      <c r="S9" s="21"/>
      <c r="T9" s="21"/>
      <c r="U9" s="21"/>
      <c r="V9" s="21"/>
      <c r="W9" s="21"/>
      <c r="X9" s="21"/>
      <c r="Y9" s="21"/>
      <c r="Z9" s="21"/>
      <c r="AA9" s="21"/>
      <c r="AB9" s="21"/>
      <c r="AC9" s="21"/>
      <c r="AD9" s="21"/>
      <c r="AE9" s="21"/>
    </row>
    <row r="10" spans="1:46" s="25" customFormat="1">
      <c r="A10" s="21"/>
      <c r="B10" s="22"/>
      <c r="C10" s="21"/>
      <c r="D10" s="21"/>
      <c r="E10" s="21"/>
      <c r="F10" s="21"/>
      <c r="G10" s="21"/>
      <c r="H10" s="21"/>
      <c r="I10" s="21"/>
      <c r="J10" s="21"/>
      <c r="K10" s="21"/>
      <c r="L10" s="32"/>
      <c r="S10" s="21"/>
      <c r="T10" s="21"/>
      <c r="U10" s="21"/>
      <c r="V10" s="21"/>
      <c r="W10" s="21"/>
      <c r="X10" s="21"/>
      <c r="Y10" s="21"/>
      <c r="Z10" s="21"/>
      <c r="AA10" s="21"/>
      <c r="AB10" s="21"/>
      <c r="AC10" s="21"/>
      <c r="AD10" s="21"/>
      <c r="AE10" s="21"/>
    </row>
    <row r="11" spans="1:46" s="25" customFormat="1" ht="12" customHeight="1">
      <c r="A11" s="21"/>
      <c r="B11" s="22"/>
      <c r="C11" s="21"/>
      <c r="D11" s="17" t="s">
        <v>17</v>
      </c>
      <c r="E11" s="21"/>
      <c r="F11" s="18" t="s">
        <v>1</v>
      </c>
      <c r="G11" s="21"/>
      <c r="H11" s="21"/>
      <c r="I11" s="17" t="s">
        <v>18</v>
      </c>
      <c r="J11" s="18" t="s">
        <v>1</v>
      </c>
      <c r="K11" s="21"/>
      <c r="L11" s="32"/>
      <c r="S11" s="21"/>
      <c r="T11" s="21"/>
      <c r="U11" s="21"/>
      <c r="V11" s="21"/>
      <c r="W11" s="21"/>
      <c r="X11" s="21"/>
      <c r="Y11" s="21"/>
      <c r="Z11" s="21"/>
      <c r="AA11" s="21"/>
      <c r="AB11" s="21"/>
      <c r="AC11" s="21"/>
      <c r="AD11" s="21"/>
      <c r="AE11" s="21"/>
    </row>
    <row r="12" spans="1:46" s="25" customFormat="1" ht="12" customHeight="1">
      <c r="A12" s="21"/>
      <c r="B12" s="22"/>
      <c r="C12" s="21"/>
      <c r="D12" s="17" t="s">
        <v>19</v>
      </c>
      <c r="E12" s="21"/>
      <c r="F12" s="18" t="s">
        <v>33</v>
      </c>
      <c r="G12" s="21"/>
      <c r="H12" s="21"/>
      <c r="I12" s="17" t="s">
        <v>21</v>
      </c>
      <c r="J12" s="92" t="str">
        <f>'Rekapitulace stavby'!AN8</f>
        <v>22. 9. 2020</v>
      </c>
      <c r="K12" s="21"/>
      <c r="L12" s="32"/>
      <c r="S12" s="21"/>
      <c r="T12" s="21"/>
      <c r="U12" s="21"/>
      <c r="V12" s="21"/>
      <c r="W12" s="21"/>
      <c r="X12" s="21"/>
      <c r="Y12" s="21"/>
      <c r="Z12" s="21"/>
      <c r="AA12" s="21"/>
      <c r="AB12" s="21"/>
      <c r="AC12" s="21"/>
      <c r="AD12" s="21"/>
      <c r="AE12" s="21"/>
    </row>
    <row r="13" spans="1:46" s="25" customFormat="1" ht="10.7" customHeight="1">
      <c r="A13" s="21"/>
      <c r="B13" s="22"/>
      <c r="C13" s="21"/>
      <c r="D13" s="21"/>
      <c r="E13" s="21"/>
      <c r="F13" s="21"/>
      <c r="G13" s="21"/>
      <c r="H13" s="21"/>
      <c r="I13" s="21"/>
      <c r="J13" s="21"/>
      <c r="K13" s="21"/>
      <c r="L13" s="32"/>
      <c r="S13" s="21"/>
      <c r="T13" s="21"/>
      <c r="U13" s="21"/>
      <c r="V13" s="21"/>
      <c r="W13" s="21"/>
      <c r="X13" s="21"/>
      <c r="Y13" s="21"/>
      <c r="Z13" s="21"/>
      <c r="AA13" s="21"/>
      <c r="AB13" s="21"/>
      <c r="AC13" s="21"/>
      <c r="AD13" s="21"/>
      <c r="AE13" s="21"/>
    </row>
    <row r="14" spans="1:46" s="25" customFormat="1" ht="12" customHeight="1">
      <c r="A14" s="21"/>
      <c r="B14" s="22"/>
      <c r="C14" s="21"/>
      <c r="D14" s="17" t="s">
        <v>23</v>
      </c>
      <c r="E14" s="21"/>
      <c r="F14" s="21"/>
      <c r="G14" s="21"/>
      <c r="H14" s="21"/>
      <c r="I14" s="17" t="s">
        <v>24</v>
      </c>
      <c r="J14" s="18" t="s">
        <v>1</v>
      </c>
      <c r="K14" s="21"/>
      <c r="L14" s="32"/>
      <c r="S14" s="21"/>
      <c r="T14" s="21"/>
      <c r="U14" s="21"/>
      <c r="V14" s="21"/>
      <c r="W14" s="21"/>
      <c r="X14" s="21"/>
      <c r="Y14" s="21"/>
      <c r="Z14" s="21"/>
      <c r="AA14" s="21"/>
      <c r="AB14" s="21"/>
      <c r="AC14" s="21"/>
      <c r="AD14" s="21"/>
      <c r="AE14" s="21"/>
    </row>
    <row r="15" spans="1:46" s="25" customFormat="1" ht="18" customHeight="1">
      <c r="A15" s="21"/>
      <c r="B15" s="22"/>
      <c r="C15" s="21"/>
      <c r="D15" s="21"/>
      <c r="E15" s="18" t="s">
        <v>25</v>
      </c>
      <c r="F15" s="21"/>
      <c r="G15" s="21"/>
      <c r="H15" s="21"/>
      <c r="I15" s="17" t="s">
        <v>26</v>
      </c>
      <c r="J15" s="18" t="s">
        <v>1</v>
      </c>
      <c r="K15" s="21"/>
      <c r="L15" s="32"/>
      <c r="S15" s="21"/>
      <c r="T15" s="21"/>
      <c r="U15" s="21"/>
      <c r="V15" s="21"/>
      <c r="W15" s="21"/>
      <c r="X15" s="21"/>
      <c r="Y15" s="21"/>
      <c r="Z15" s="21"/>
      <c r="AA15" s="21"/>
      <c r="AB15" s="21"/>
      <c r="AC15" s="21"/>
      <c r="AD15" s="21"/>
      <c r="AE15" s="21"/>
    </row>
    <row r="16" spans="1:46" s="25" customFormat="1" ht="6.95" customHeight="1">
      <c r="A16" s="21"/>
      <c r="B16" s="22"/>
      <c r="C16" s="21"/>
      <c r="D16" s="21"/>
      <c r="E16" s="21"/>
      <c r="F16" s="21"/>
      <c r="G16" s="21"/>
      <c r="H16" s="21"/>
      <c r="I16" s="21"/>
      <c r="J16" s="21"/>
      <c r="K16" s="21"/>
      <c r="L16" s="32"/>
      <c r="S16" s="21"/>
      <c r="T16" s="21"/>
      <c r="U16" s="21"/>
      <c r="V16" s="21"/>
      <c r="W16" s="21"/>
      <c r="X16" s="21"/>
      <c r="Y16" s="21"/>
      <c r="Z16" s="21"/>
      <c r="AA16" s="21"/>
      <c r="AB16" s="21"/>
      <c r="AC16" s="21"/>
      <c r="AD16" s="21"/>
      <c r="AE16" s="21"/>
    </row>
    <row r="17" spans="1:31" s="25" customFormat="1" ht="12" customHeight="1">
      <c r="A17" s="21"/>
      <c r="B17" s="22"/>
      <c r="C17" s="21"/>
      <c r="D17" s="17" t="s">
        <v>27</v>
      </c>
      <c r="E17" s="21"/>
      <c r="F17" s="21"/>
      <c r="G17" s="21"/>
      <c r="H17" s="21"/>
      <c r="I17" s="17" t="s">
        <v>24</v>
      </c>
      <c r="J17" s="5" t="str">
        <f>'Rekapitulace stavby'!AN13</f>
        <v>Vyplň údaj</v>
      </c>
      <c r="K17" s="21"/>
      <c r="L17" s="32"/>
      <c r="S17" s="21"/>
      <c r="T17" s="21"/>
      <c r="U17" s="21"/>
      <c r="V17" s="21"/>
      <c r="W17" s="21"/>
      <c r="X17" s="21"/>
      <c r="Y17" s="21"/>
      <c r="Z17" s="21"/>
      <c r="AA17" s="21"/>
      <c r="AB17" s="21"/>
      <c r="AC17" s="21"/>
      <c r="AD17" s="21"/>
      <c r="AE17" s="21"/>
    </row>
    <row r="18" spans="1:31" s="25" customFormat="1" ht="18" customHeight="1">
      <c r="A18" s="21"/>
      <c r="B18" s="22"/>
      <c r="C18" s="21"/>
      <c r="D18" s="21"/>
      <c r="E18" s="260" t="str">
        <f>'Rekapitulace stavby'!E14</f>
        <v>Vyplň údaj</v>
      </c>
      <c r="F18" s="261"/>
      <c r="G18" s="261"/>
      <c r="H18" s="261"/>
      <c r="I18" s="17" t="s">
        <v>26</v>
      </c>
      <c r="J18" s="5" t="str">
        <f>'Rekapitulace stavby'!AN14</f>
        <v>Vyplň údaj</v>
      </c>
      <c r="K18" s="21"/>
      <c r="L18" s="32"/>
      <c r="S18" s="21"/>
      <c r="T18" s="21"/>
      <c r="U18" s="21"/>
      <c r="V18" s="21"/>
      <c r="W18" s="21"/>
      <c r="X18" s="21"/>
      <c r="Y18" s="21"/>
      <c r="Z18" s="21"/>
      <c r="AA18" s="21"/>
      <c r="AB18" s="21"/>
      <c r="AC18" s="21"/>
      <c r="AD18" s="21"/>
      <c r="AE18" s="21"/>
    </row>
    <row r="19" spans="1:31" s="25" customFormat="1" ht="6.95" customHeight="1">
      <c r="A19" s="21"/>
      <c r="B19" s="22"/>
      <c r="C19" s="21"/>
      <c r="D19" s="21"/>
      <c r="E19" s="21"/>
      <c r="F19" s="21"/>
      <c r="G19" s="21"/>
      <c r="H19" s="21"/>
      <c r="I19" s="21"/>
      <c r="J19" s="21"/>
      <c r="K19" s="21"/>
      <c r="L19" s="32"/>
      <c r="S19" s="21"/>
      <c r="T19" s="21"/>
      <c r="U19" s="21"/>
      <c r="V19" s="21"/>
      <c r="W19" s="21"/>
      <c r="X19" s="21"/>
      <c r="Y19" s="21"/>
      <c r="Z19" s="21"/>
      <c r="AA19" s="21"/>
      <c r="AB19" s="21"/>
      <c r="AC19" s="21"/>
      <c r="AD19" s="21"/>
      <c r="AE19" s="21"/>
    </row>
    <row r="20" spans="1:31" s="25" customFormat="1" ht="12" customHeight="1">
      <c r="A20" s="21"/>
      <c r="B20" s="22"/>
      <c r="C20" s="21"/>
      <c r="D20" s="17" t="s">
        <v>29</v>
      </c>
      <c r="E20" s="21"/>
      <c r="F20" s="21"/>
      <c r="G20" s="21"/>
      <c r="H20" s="21"/>
      <c r="I20" s="17" t="s">
        <v>24</v>
      </c>
      <c r="J20" s="18" t="s">
        <v>1</v>
      </c>
      <c r="K20" s="21"/>
      <c r="L20" s="32"/>
      <c r="S20" s="21"/>
      <c r="T20" s="21"/>
      <c r="U20" s="21"/>
      <c r="V20" s="21"/>
      <c r="W20" s="21"/>
      <c r="X20" s="21"/>
      <c r="Y20" s="21"/>
      <c r="Z20" s="21"/>
      <c r="AA20" s="21"/>
      <c r="AB20" s="21"/>
      <c r="AC20" s="21"/>
      <c r="AD20" s="21"/>
      <c r="AE20" s="21"/>
    </row>
    <row r="21" spans="1:31" s="25" customFormat="1" ht="18" customHeight="1">
      <c r="A21" s="21"/>
      <c r="B21" s="22"/>
      <c r="C21" s="21"/>
      <c r="D21" s="21"/>
      <c r="E21" s="18" t="s">
        <v>2200</v>
      </c>
      <c r="F21" s="21"/>
      <c r="G21" s="21"/>
      <c r="H21" s="21"/>
      <c r="I21" s="17" t="s">
        <v>26</v>
      </c>
      <c r="J21" s="18" t="s">
        <v>1</v>
      </c>
      <c r="K21" s="21"/>
      <c r="L21" s="32"/>
      <c r="S21" s="21"/>
      <c r="T21" s="21"/>
      <c r="U21" s="21"/>
      <c r="V21" s="21"/>
      <c r="W21" s="21"/>
      <c r="X21" s="21"/>
      <c r="Y21" s="21"/>
      <c r="Z21" s="21"/>
      <c r="AA21" s="21"/>
      <c r="AB21" s="21"/>
      <c r="AC21" s="21"/>
      <c r="AD21" s="21"/>
      <c r="AE21" s="21"/>
    </row>
    <row r="22" spans="1:31" s="25" customFormat="1" ht="6.95" customHeight="1">
      <c r="A22" s="21"/>
      <c r="B22" s="22"/>
      <c r="C22" s="21"/>
      <c r="D22" s="21"/>
      <c r="E22" s="21"/>
      <c r="F22" s="21"/>
      <c r="G22" s="21"/>
      <c r="H22" s="21"/>
      <c r="I22" s="21"/>
      <c r="J22" s="21"/>
      <c r="K22" s="21"/>
      <c r="L22" s="32"/>
      <c r="S22" s="21"/>
      <c r="T22" s="21"/>
      <c r="U22" s="21"/>
      <c r="V22" s="21"/>
      <c r="W22" s="21"/>
      <c r="X22" s="21"/>
      <c r="Y22" s="21"/>
      <c r="Z22" s="21"/>
      <c r="AA22" s="21"/>
      <c r="AB22" s="21"/>
      <c r="AC22" s="21"/>
      <c r="AD22" s="21"/>
      <c r="AE22" s="21"/>
    </row>
    <row r="23" spans="1:31" s="25" customFormat="1" ht="12" customHeight="1">
      <c r="A23" s="21"/>
      <c r="B23" s="22"/>
      <c r="C23" s="21"/>
      <c r="D23" s="17" t="s">
        <v>32</v>
      </c>
      <c r="E23" s="21"/>
      <c r="F23" s="21"/>
      <c r="G23" s="21"/>
      <c r="H23" s="21"/>
      <c r="I23" s="17" t="s">
        <v>24</v>
      </c>
      <c r="J23" s="18" t="str">
        <f>IF('Rekapitulace stavby'!AN19="","",'Rekapitulace stavby'!AN19)</f>
        <v/>
      </c>
      <c r="K23" s="21"/>
      <c r="L23" s="32"/>
      <c r="S23" s="21"/>
      <c r="T23" s="21"/>
      <c r="U23" s="21"/>
      <c r="V23" s="21"/>
      <c r="W23" s="21"/>
      <c r="X23" s="21"/>
      <c r="Y23" s="21"/>
      <c r="Z23" s="21"/>
      <c r="AA23" s="21"/>
      <c r="AB23" s="21"/>
      <c r="AC23" s="21"/>
      <c r="AD23" s="21"/>
      <c r="AE23" s="21"/>
    </row>
    <row r="24" spans="1:31" s="25" customFormat="1" ht="18" customHeight="1">
      <c r="A24" s="21"/>
      <c r="B24" s="22"/>
      <c r="C24" s="21"/>
      <c r="D24" s="21"/>
      <c r="E24" s="18" t="str">
        <f>IF('Rekapitulace stavby'!E20="","",'Rekapitulace stavby'!E20)</f>
        <v xml:space="preserve"> </v>
      </c>
      <c r="F24" s="21"/>
      <c r="G24" s="21"/>
      <c r="H24" s="21"/>
      <c r="I24" s="17" t="s">
        <v>26</v>
      </c>
      <c r="J24" s="18" t="str">
        <f>IF('Rekapitulace stavby'!AN20="","",'Rekapitulace stavby'!AN20)</f>
        <v/>
      </c>
      <c r="K24" s="21"/>
      <c r="L24" s="32"/>
      <c r="S24" s="21"/>
      <c r="T24" s="21"/>
      <c r="U24" s="21"/>
      <c r="V24" s="21"/>
      <c r="W24" s="21"/>
      <c r="X24" s="21"/>
      <c r="Y24" s="21"/>
      <c r="Z24" s="21"/>
      <c r="AA24" s="21"/>
      <c r="AB24" s="21"/>
      <c r="AC24" s="21"/>
      <c r="AD24" s="21"/>
      <c r="AE24" s="21"/>
    </row>
    <row r="25" spans="1:31" s="25" customFormat="1" ht="6.95" customHeight="1">
      <c r="A25" s="21"/>
      <c r="B25" s="22"/>
      <c r="C25" s="21"/>
      <c r="D25" s="21"/>
      <c r="E25" s="21"/>
      <c r="F25" s="21"/>
      <c r="G25" s="21"/>
      <c r="H25" s="21"/>
      <c r="I25" s="21"/>
      <c r="J25" s="21"/>
      <c r="K25" s="21"/>
      <c r="L25" s="32"/>
      <c r="S25" s="21"/>
      <c r="T25" s="21"/>
      <c r="U25" s="21"/>
      <c r="V25" s="21"/>
      <c r="W25" s="21"/>
      <c r="X25" s="21"/>
      <c r="Y25" s="21"/>
      <c r="Z25" s="21"/>
      <c r="AA25" s="21"/>
      <c r="AB25" s="21"/>
      <c r="AC25" s="21"/>
      <c r="AD25" s="21"/>
      <c r="AE25" s="21"/>
    </row>
    <row r="26" spans="1:31" s="25" customFormat="1" ht="12" customHeight="1">
      <c r="A26" s="21"/>
      <c r="B26" s="22"/>
      <c r="C26" s="21"/>
      <c r="D26" s="17" t="s">
        <v>34</v>
      </c>
      <c r="E26" s="21"/>
      <c r="F26" s="21"/>
      <c r="G26" s="21"/>
      <c r="H26" s="21"/>
      <c r="I26" s="21"/>
      <c r="J26" s="21"/>
      <c r="K26" s="21"/>
      <c r="L26" s="32"/>
      <c r="S26" s="21"/>
      <c r="T26" s="21"/>
      <c r="U26" s="21"/>
      <c r="V26" s="21"/>
      <c r="W26" s="21"/>
      <c r="X26" s="21"/>
      <c r="Y26" s="21"/>
      <c r="Z26" s="21"/>
      <c r="AA26" s="21"/>
      <c r="AB26" s="21"/>
      <c r="AC26" s="21"/>
      <c r="AD26" s="21"/>
      <c r="AE26" s="21"/>
    </row>
    <row r="27" spans="1:31" s="96" customFormat="1" ht="16.5" customHeight="1">
      <c r="A27" s="93"/>
      <c r="B27" s="94"/>
      <c r="C27" s="93"/>
      <c r="D27" s="93"/>
      <c r="E27" s="251" t="s">
        <v>1</v>
      </c>
      <c r="F27" s="251"/>
      <c r="G27" s="251"/>
      <c r="H27" s="251"/>
      <c r="I27" s="93"/>
      <c r="J27" s="93"/>
      <c r="K27" s="93"/>
      <c r="L27" s="95"/>
      <c r="S27" s="93"/>
      <c r="T27" s="93"/>
      <c r="U27" s="93"/>
      <c r="V27" s="93"/>
      <c r="W27" s="93"/>
      <c r="X27" s="93"/>
      <c r="Y27" s="93"/>
      <c r="Z27" s="93"/>
      <c r="AA27" s="93"/>
      <c r="AB27" s="93"/>
      <c r="AC27" s="93"/>
      <c r="AD27" s="93"/>
      <c r="AE27" s="93"/>
    </row>
    <row r="28" spans="1:31" s="25" customFormat="1" ht="6.95" customHeight="1">
      <c r="A28" s="21"/>
      <c r="B28" s="22"/>
      <c r="C28" s="21"/>
      <c r="D28" s="21"/>
      <c r="E28" s="21"/>
      <c r="F28" s="21"/>
      <c r="G28" s="21"/>
      <c r="H28" s="21"/>
      <c r="I28" s="21"/>
      <c r="J28" s="21"/>
      <c r="K28" s="21"/>
      <c r="L28" s="32"/>
      <c r="S28" s="21"/>
      <c r="T28" s="21"/>
      <c r="U28" s="21"/>
      <c r="V28" s="21"/>
      <c r="W28" s="21"/>
      <c r="X28" s="21"/>
      <c r="Y28" s="21"/>
      <c r="Z28" s="21"/>
      <c r="AA28" s="21"/>
      <c r="AB28" s="21"/>
      <c r="AC28" s="21"/>
      <c r="AD28" s="21"/>
      <c r="AE28" s="21"/>
    </row>
    <row r="29" spans="1:31" s="25" customFormat="1" ht="6.95" customHeight="1">
      <c r="A29" s="21"/>
      <c r="B29" s="22"/>
      <c r="C29" s="21"/>
      <c r="D29" s="57"/>
      <c r="E29" s="57"/>
      <c r="F29" s="57"/>
      <c r="G29" s="57"/>
      <c r="H29" s="57"/>
      <c r="I29" s="57"/>
      <c r="J29" s="57"/>
      <c r="K29" s="57"/>
      <c r="L29" s="32"/>
      <c r="S29" s="21"/>
      <c r="T29" s="21"/>
      <c r="U29" s="21"/>
      <c r="V29" s="21"/>
      <c r="W29" s="21"/>
      <c r="X29" s="21"/>
      <c r="Y29" s="21"/>
      <c r="Z29" s="21"/>
      <c r="AA29" s="21"/>
      <c r="AB29" s="21"/>
      <c r="AC29" s="21"/>
      <c r="AD29" s="21"/>
      <c r="AE29" s="21"/>
    </row>
    <row r="30" spans="1:31" s="25" customFormat="1" ht="25.35" customHeight="1">
      <c r="A30" s="21"/>
      <c r="B30" s="22"/>
      <c r="C30" s="21"/>
      <c r="D30" s="97" t="s">
        <v>35</v>
      </c>
      <c r="E30" s="21"/>
      <c r="F30" s="21"/>
      <c r="G30" s="21"/>
      <c r="H30" s="21"/>
      <c r="I30" s="21"/>
      <c r="J30" s="98">
        <f>ROUND(J122, 2)</f>
        <v>0</v>
      </c>
      <c r="K30" s="21"/>
      <c r="L30" s="32"/>
      <c r="S30" s="21"/>
      <c r="T30" s="21"/>
      <c r="U30" s="21"/>
      <c r="V30" s="21"/>
      <c r="W30" s="21"/>
      <c r="X30" s="21"/>
      <c r="Y30" s="21"/>
      <c r="Z30" s="21"/>
      <c r="AA30" s="21"/>
      <c r="AB30" s="21"/>
      <c r="AC30" s="21"/>
      <c r="AD30" s="21"/>
      <c r="AE30" s="21"/>
    </row>
    <row r="31" spans="1:31" s="25" customFormat="1" ht="6.95" customHeight="1">
      <c r="A31" s="21"/>
      <c r="B31" s="22"/>
      <c r="C31" s="21"/>
      <c r="D31" s="57"/>
      <c r="E31" s="57"/>
      <c r="F31" s="57"/>
      <c r="G31" s="57"/>
      <c r="H31" s="57"/>
      <c r="I31" s="57"/>
      <c r="J31" s="57"/>
      <c r="K31" s="57"/>
      <c r="L31" s="32"/>
      <c r="S31" s="21"/>
      <c r="T31" s="21"/>
      <c r="U31" s="21"/>
      <c r="V31" s="21"/>
      <c r="W31" s="21"/>
      <c r="X31" s="21"/>
      <c r="Y31" s="21"/>
      <c r="Z31" s="21"/>
      <c r="AA31" s="21"/>
      <c r="AB31" s="21"/>
      <c r="AC31" s="21"/>
      <c r="AD31" s="21"/>
      <c r="AE31" s="21"/>
    </row>
    <row r="32" spans="1:31" s="25" customFormat="1" ht="14.45" customHeight="1">
      <c r="A32" s="21"/>
      <c r="B32" s="22"/>
      <c r="C32" s="21"/>
      <c r="D32" s="21"/>
      <c r="E32" s="21"/>
      <c r="F32" s="99" t="s">
        <v>37</v>
      </c>
      <c r="G32" s="21"/>
      <c r="H32" s="21"/>
      <c r="I32" s="99" t="s">
        <v>36</v>
      </c>
      <c r="J32" s="99" t="s">
        <v>38</v>
      </c>
      <c r="K32" s="21"/>
      <c r="L32" s="32"/>
      <c r="S32" s="21"/>
      <c r="T32" s="21"/>
      <c r="U32" s="21"/>
      <c r="V32" s="21"/>
      <c r="W32" s="21"/>
      <c r="X32" s="21"/>
      <c r="Y32" s="21"/>
      <c r="Z32" s="21"/>
      <c r="AA32" s="21"/>
      <c r="AB32" s="21"/>
      <c r="AC32" s="21"/>
      <c r="AD32" s="21"/>
      <c r="AE32" s="21"/>
    </row>
    <row r="33" spans="1:31" s="25" customFormat="1" ht="14.45" customHeight="1">
      <c r="A33" s="21"/>
      <c r="B33" s="22"/>
      <c r="C33" s="21"/>
      <c r="D33" s="100" t="s">
        <v>39</v>
      </c>
      <c r="E33" s="17" t="s">
        <v>40</v>
      </c>
      <c r="F33" s="101">
        <f>ROUND((SUM(BE122:BE155)),  2)</f>
        <v>0</v>
      </c>
      <c r="G33" s="21"/>
      <c r="H33" s="21"/>
      <c r="I33" s="102">
        <v>0.21</v>
      </c>
      <c r="J33" s="101">
        <f>ROUND(((SUM(BE122:BE155))*I33),  2)</f>
        <v>0</v>
      </c>
      <c r="K33" s="21"/>
      <c r="L33" s="32"/>
      <c r="S33" s="21"/>
      <c r="T33" s="21"/>
      <c r="U33" s="21"/>
      <c r="V33" s="21"/>
      <c r="W33" s="21"/>
      <c r="X33" s="21"/>
      <c r="Y33" s="21"/>
      <c r="Z33" s="21"/>
      <c r="AA33" s="21"/>
      <c r="AB33" s="21"/>
      <c r="AC33" s="21"/>
      <c r="AD33" s="21"/>
      <c r="AE33" s="21"/>
    </row>
    <row r="34" spans="1:31" s="25" customFormat="1" ht="14.45" customHeight="1">
      <c r="A34" s="21"/>
      <c r="B34" s="22"/>
      <c r="C34" s="21"/>
      <c r="D34" s="21"/>
      <c r="E34" s="17" t="s">
        <v>41</v>
      </c>
      <c r="F34" s="101">
        <f>ROUND((SUM(BF122:BF155)),  2)</f>
        <v>0</v>
      </c>
      <c r="G34" s="21"/>
      <c r="H34" s="21"/>
      <c r="I34" s="102">
        <v>0.15</v>
      </c>
      <c r="J34" s="101">
        <f>ROUND(((SUM(BF122:BF155))*I34),  2)</f>
        <v>0</v>
      </c>
      <c r="K34" s="21"/>
      <c r="L34" s="32"/>
      <c r="S34" s="21"/>
      <c r="T34" s="21"/>
      <c r="U34" s="21"/>
      <c r="V34" s="21"/>
      <c r="W34" s="21"/>
      <c r="X34" s="21"/>
      <c r="Y34" s="21"/>
      <c r="Z34" s="21"/>
      <c r="AA34" s="21"/>
      <c r="AB34" s="21"/>
      <c r="AC34" s="21"/>
      <c r="AD34" s="21"/>
      <c r="AE34" s="21"/>
    </row>
    <row r="35" spans="1:31" s="25" customFormat="1" ht="14.45" hidden="1" customHeight="1">
      <c r="A35" s="21"/>
      <c r="B35" s="22"/>
      <c r="C35" s="21"/>
      <c r="D35" s="21"/>
      <c r="E35" s="17" t="s">
        <v>42</v>
      </c>
      <c r="F35" s="101">
        <f>ROUND((SUM(BG122:BG155)),  2)</f>
        <v>0</v>
      </c>
      <c r="G35" s="21"/>
      <c r="H35" s="21"/>
      <c r="I35" s="102">
        <v>0.21</v>
      </c>
      <c r="J35" s="101">
        <f>0</f>
        <v>0</v>
      </c>
      <c r="K35" s="21"/>
      <c r="L35" s="32"/>
      <c r="S35" s="21"/>
      <c r="T35" s="21"/>
      <c r="U35" s="21"/>
      <c r="V35" s="21"/>
      <c r="W35" s="21"/>
      <c r="X35" s="21"/>
      <c r="Y35" s="21"/>
      <c r="Z35" s="21"/>
      <c r="AA35" s="21"/>
      <c r="AB35" s="21"/>
      <c r="AC35" s="21"/>
      <c r="AD35" s="21"/>
      <c r="AE35" s="21"/>
    </row>
    <row r="36" spans="1:31" s="25" customFormat="1" ht="14.45" hidden="1" customHeight="1">
      <c r="A36" s="21"/>
      <c r="B36" s="22"/>
      <c r="C36" s="21"/>
      <c r="D36" s="21"/>
      <c r="E36" s="17" t="s">
        <v>43</v>
      </c>
      <c r="F36" s="101">
        <f>ROUND((SUM(BH122:BH155)),  2)</f>
        <v>0</v>
      </c>
      <c r="G36" s="21"/>
      <c r="H36" s="21"/>
      <c r="I36" s="102">
        <v>0.15</v>
      </c>
      <c r="J36" s="101">
        <f>0</f>
        <v>0</v>
      </c>
      <c r="K36" s="21"/>
      <c r="L36" s="32"/>
      <c r="S36" s="21"/>
      <c r="T36" s="21"/>
      <c r="U36" s="21"/>
      <c r="V36" s="21"/>
      <c r="W36" s="21"/>
      <c r="X36" s="21"/>
      <c r="Y36" s="21"/>
      <c r="Z36" s="21"/>
      <c r="AA36" s="21"/>
      <c r="AB36" s="21"/>
      <c r="AC36" s="21"/>
      <c r="AD36" s="21"/>
      <c r="AE36" s="21"/>
    </row>
    <row r="37" spans="1:31" s="25" customFormat="1" ht="14.45" hidden="1" customHeight="1">
      <c r="A37" s="21"/>
      <c r="B37" s="22"/>
      <c r="C37" s="21"/>
      <c r="D37" s="21"/>
      <c r="E37" s="17" t="s">
        <v>44</v>
      </c>
      <c r="F37" s="101">
        <f>ROUND((SUM(BI122:BI155)),  2)</f>
        <v>0</v>
      </c>
      <c r="G37" s="21"/>
      <c r="H37" s="21"/>
      <c r="I37" s="102">
        <v>0</v>
      </c>
      <c r="J37" s="101">
        <f>0</f>
        <v>0</v>
      </c>
      <c r="K37" s="21"/>
      <c r="L37" s="32"/>
      <c r="S37" s="21"/>
      <c r="T37" s="21"/>
      <c r="U37" s="21"/>
      <c r="V37" s="21"/>
      <c r="W37" s="21"/>
      <c r="X37" s="21"/>
      <c r="Y37" s="21"/>
      <c r="Z37" s="21"/>
      <c r="AA37" s="21"/>
      <c r="AB37" s="21"/>
      <c r="AC37" s="21"/>
      <c r="AD37" s="21"/>
      <c r="AE37" s="21"/>
    </row>
    <row r="38" spans="1:31" s="25" customFormat="1" ht="6.95" customHeight="1">
      <c r="A38" s="21"/>
      <c r="B38" s="22"/>
      <c r="C38" s="21"/>
      <c r="D38" s="21"/>
      <c r="E38" s="21"/>
      <c r="F38" s="21"/>
      <c r="G38" s="21"/>
      <c r="H38" s="21"/>
      <c r="I38" s="21"/>
      <c r="J38" s="21"/>
      <c r="K38" s="21"/>
      <c r="L38" s="32"/>
      <c r="S38" s="21"/>
      <c r="T38" s="21"/>
      <c r="U38" s="21"/>
      <c r="V38" s="21"/>
      <c r="W38" s="21"/>
      <c r="X38" s="21"/>
      <c r="Y38" s="21"/>
      <c r="Z38" s="21"/>
      <c r="AA38" s="21"/>
      <c r="AB38" s="21"/>
      <c r="AC38" s="21"/>
      <c r="AD38" s="21"/>
      <c r="AE38" s="21"/>
    </row>
    <row r="39" spans="1:31" s="25" customFormat="1" ht="25.35" customHeight="1">
      <c r="A39" s="21"/>
      <c r="B39" s="22"/>
      <c r="C39" s="103"/>
      <c r="D39" s="104" t="s">
        <v>45</v>
      </c>
      <c r="E39" s="51"/>
      <c r="F39" s="51"/>
      <c r="G39" s="105" t="s">
        <v>46</v>
      </c>
      <c r="H39" s="106" t="s">
        <v>47</v>
      </c>
      <c r="I39" s="51"/>
      <c r="J39" s="107">
        <f>SUM(J30:J37)</f>
        <v>0</v>
      </c>
      <c r="K39" s="108"/>
      <c r="L39" s="32"/>
      <c r="S39" s="21"/>
      <c r="T39" s="21"/>
      <c r="U39" s="21"/>
      <c r="V39" s="21"/>
      <c r="W39" s="21"/>
      <c r="X39" s="21"/>
      <c r="Y39" s="21"/>
      <c r="Z39" s="21"/>
      <c r="AA39" s="21"/>
      <c r="AB39" s="21"/>
      <c r="AC39" s="21"/>
      <c r="AD39" s="21"/>
      <c r="AE39" s="21"/>
    </row>
    <row r="40" spans="1:31" s="25" customFormat="1" ht="14.45" customHeight="1">
      <c r="A40" s="21"/>
      <c r="B40" s="22"/>
      <c r="C40" s="21"/>
      <c r="D40" s="21"/>
      <c r="E40" s="21"/>
      <c r="F40" s="21"/>
      <c r="G40" s="21"/>
      <c r="H40" s="21"/>
      <c r="I40" s="21"/>
      <c r="J40" s="21"/>
      <c r="K40" s="21"/>
      <c r="L40" s="32"/>
      <c r="S40" s="21"/>
      <c r="T40" s="21"/>
      <c r="U40" s="21"/>
      <c r="V40" s="21"/>
      <c r="W40" s="21"/>
      <c r="X40" s="21"/>
      <c r="Y40" s="21"/>
      <c r="Z40" s="21"/>
      <c r="AA40" s="21"/>
      <c r="AB40" s="21"/>
      <c r="AC40" s="21"/>
      <c r="AD40" s="21"/>
      <c r="AE40" s="21"/>
    </row>
    <row r="41" spans="1:31" ht="14.45" customHeight="1">
      <c r="B41" s="11"/>
      <c r="L41" s="11"/>
    </row>
    <row r="42" spans="1:31" ht="14.45" customHeight="1">
      <c r="B42" s="11"/>
      <c r="L42" s="11"/>
    </row>
    <row r="43" spans="1:31" ht="14.45" customHeight="1">
      <c r="B43" s="11"/>
      <c r="L43" s="11"/>
    </row>
    <row r="44" spans="1:31" ht="14.45" customHeight="1">
      <c r="B44" s="11"/>
      <c r="L44" s="11"/>
    </row>
    <row r="45" spans="1:31" ht="14.45" customHeight="1">
      <c r="B45" s="11"/>
      <c r="L45" s="11"/>
    </row>
    <row r="46" spans="1:31" ht="14.45" customHeight="1">
      <c r="B46" s="11"/>
      <c r="L46" s="11"/>
    </row>
    <row r="47" spans="1:31" ht="14.45" customHeight="1">
      <c r="B47" s="11"/>
      <c r="L47" s="11"/>
    </row>
    <row r="48" spans="1:31" ht="14.45" customHeight="1">
      <c r="B48" s="11"/>
      <c r="L48" s="11"/>
    </row>
    <row r="49" spans="1:31" ht="14.45" customHeight="1">
      <c r="B49" s="11"/>
      <c r="L49" s="11"/>
    </row>
    <row r="50" spans="1:31" s="25" customFormat="1" ht="14.45" customHeight="1">
      <c r="B50" s="32"/>
      <c r="D50" s="33" t="s">
        <v>48</v>
      </c>
      <c r="E50" s="34"/>
      <c r="F50" s="34"/>
      <c r="G50" s="33" t="s">
        <v>49</v>
      </c>
      <c r="H50" s="34"/>
      <c r="I50" s="34"/>
      <c r="J50" s="34"/>
      <c r="K50" s="34"/>
      <c r="L50" s="32"/>
    </row>
    <row r="51" spans="1:31">
      <c r="B51" s="11"/>
      <c r="L51" s="11"/>
    </row>
    <row r="52" spans="1:31">
      <c r="B52" s="11"/>
      <c r="L52" s="11"/>
    </row>
    <row r="53" spans="1:31">
      <c r="B53" s="11"/>
      <c r="L53" s="11"/>
    </row>
    <row r="54" spans="1:31">
      <c r="B54" s="11"/>
      <c r="L54" s="11"/>
    </row>
    <row r="55" spans="1:31">
      <c r="B55" s="11"/>
      <c r="L55" s="11"/>
    </row>
    <row r="56" spans="1:31">
      <c r="B56" s="11"/>
      <c r="L56" s="11"/>
    </row>
    <row r="57" spans="1:31">
      <c r="B57" s="11"/>
      <c r="L57" s="11"/>
    </row>
    <row r="58" spans="1:31">
      <c r="B58" s="11"/>
      <c r="L58" s="11"/>
    </row>
    <row r="59" spans="1:31">
      <c r="B59" s="11"/>
      <c r="L59" s="11"/>
    </row>
    <row r="60" spans="1:31">
      <c r="B60" s="11"/>
      <c r="L60" s="11"/>
    </row>
    <row r="61" spans="1:31" s="25" customFormat="1" ht="12.75">
      <c r="A61" s="21"/>
      <c r="B61" s="22"/>
      <c r="C61" s="21"/>
      <c r="D61" s="35" t="s">
        <v>50</v>
      </c>
      <c r="E61" s="24"/>
      <c r="F61" s="109" t="s">
        <v>51</v>
      </c>
      <c r="G61" s="35" t="s">
        <v>50</v>
      </c>
      <c r="H61" s="24"/>
      <c r="I61" s="24"/>
      <c r="J61" s="110" t="s">
        <v>51</v>
      </c>
      <c r="K61" s="24"/>
      <c r="L61" s="32"/>
      <c r="S61" s="21"/>
      <c r="T61" s="21"/>
      <c r="U61" s="21"/>
      <c r="V61" s="21"/>
      <c r="W61" s="21"/>
      <c r="X61" s="21"/>
      <c r="Y61" s="21"/>
      <c r="Z61" s="21"/>
      <c r="AA61" s="21"/>
      <c r="AB61" s="21"/>
      <c r="AC61" s="21"/>
      <c r="AD61" s="21"/>
      <c r="AE61" s="21"/>
    </row>
    <row r="62" spans="1:31">
      <c r="B62" s="11"/>
      <c r="L62" s="11"/>
    </row>
    <row r="63" spans="1:31">
      <c r="B63" s="11"/>
      <c r="L63" s="11"/>
    </row>
    <row r="64" spans="1:31">
      <c r="B64" s="11"/>
      <c r="L64" s="11"/>
    </row>
    <row r="65" spans="1:31" s="25" customFormat="1" ht="12.75">
      <c r="A65" s="21"/>
      <c r="B65" s="22"/>
      <c r="C65" s="21"/>
      <c r="D65" s="33" t="s">
        <v>52</v>
      </c>
      <c r="E65" s="36"/>
      <c r="F65" s="36"/>
      <c r="G65" s="33" t="s">
        <v>53</v>
      </c>
      <c r="H65" s="36"/>
      <c r="I65" s="36"/>
      <c r="J65" s="36"/>
      <c r="K65" s="36"/>
      <c r="L65" s="32"/>
      <c r="S65" s="21"/>
      <c r="T65" s="21"/>
      <c r="U65" s="21"/>
      <c r="V65" s="21"/>
      <c r="W65" s="21"/>
      <c r="X65" s="21"/>
      <c r="Y65" s="21"/>
      <c r="Z65" s="21"/>
      <c r="AA65" s="21"/>
      <c r="AB65" s="21"/>
      <c r="AC65" s="21"/>
      <c r="AD65" s="21"/>
      <c r="AE65" s="21"/>
    </row>
    <row r="66" spans="1:31">
      <c r="B66" s="11"/>
      <c r="L66" s="11"/>
    </row>
    <row r="67" spans="1:31">
      <c r="B67" s="11"/>
      <c r="L67" s="11"/>
    </row>
    <row r="68" spans="1:31">
      <c r="B68" s="11"/>
      <c r="L68" s="11"/>
    </row>
    <row r="69" spans="1:31">
      <c r="B69" s="11"/>
      <c r="L69" s="11"/>
    </row>
    <row r="70" spans="1:31">
      <c r="B70" s="11"/>
      <c r="L70" s="11"/>
    </row>
    <row r="71" spans="1:31">
      <c r="B71" s="11"/>
      <c r="L71" s="11"/>
    </row>
    <row r="72" spans="1:31">
      <c r="B72" s="11"/>
      <c r="L72" s="11"/>
    </row>
    <row r="73" spans="1:31">
      <c r="B73" s="11"/>
      <c r="L73" s="11"/>
    </row>
    <row r="74" spans="1:31">
      <c r="B74" s="11"/>
      <c r="L74" s="11"/>
    </row>
    <row r="75" spans="1:31">
      <c r="B75" s="11"/>
      <c r="L75" s="11"/>
    </row>
    <row r="76" spans="1:31" s="25" customFormat="1" ht="12.75">
      <c r="A76" s="21"/>
      <c r="B76" s="22"/>
      <c r="C76" s="21"/>
      <c r="D76" s="35" t="s">
        <v>50</v>
      </c>
      <c r="E76" s="24"/>
      <c r="F76" s="109" t="s">
        <v>51</v>
      </c>
      <c r="G76" s="35" t="s">
        <v>50</v>
      </c>
      <c r="H76" s="24"/>
      <c r="I76" s="24"/>
      <c r="J76" s="110" t="s">
        <v>51</v>
      </c>
      <c r="K76" s="24"/>
      <c r="L76" s="32"/>
      <c r="S76" s="21"/>
      <c r="T76" s="21"/>
      <c r="U76" s="21"/>
      <c r="V76" s="21"/>
      <c r="W76" s="21"/>
      <c r="X76" s="21"/>
      <c r="Y76" s="21"/>
      <c r="Z76" s="21"/>
      <c r="AA76" s="21"/>
      <c r="AB76" s="21"/>
      <c r="AC76" s="21"/>
      <c r="AD76" s="21"/>
      <c r="AE76" s="21"/>
    </row>
    <row r="77" spans="1:31" s="25" customFormat="1" ht="14.45" customHeight="1">
      <c r="A77" s="21"/>
      <c r="B77" s="37"/>
      <c r="C77" s="38"/>
      <c r="D77" s="38"/>
      <c r="E77" s="38"/>
      <c r="F77" s="38"/>
      <c r="G77" s="38"/>
      <c r="H77" s="38"/>
      <c r="I77" s="38"/>
      <c r="J77" s="38"/>
      <c r="K77" s="38"/>
      <c r="L77" s="32"/>
      <c r="S77" s="21"/>
      <c r="T77" s="21"/>
      <c r="U77" s="21"/>
      <c r="V77" s="21"/>
      <c r="W77" s="21"/>
      <c r="X77" s="21"/>
      <c r="Y77" s="21"/>
      <c r="Z77" s="21"/>
      <c r="AA77" s="21"/>
      <c r="AB77" s="21"/>
      <c r="AC77" s="21"/>
      <c r="AD77" s="21"/>
      <c r="AE77" s="21"/>
    </row>
    <row r="81" spans="1:47" s="25" customFormat="1" ht="6.95" customHeight="1">
      <c r="A81" s="21"/>
      <c r="B81" s="39"/>
      <c r="C81" s="40"/>
      <c r="D81" s="40"/>
      <c r="E81" s="40"/>
      <c r="F81" s="40"/>
      <c r="G81" s="40"/>
      <c r="H81" s="40"/>
      <c r="I81" s="40"/>
      <c r="J81" s="40"/>
      <c r="K81" s="40"/>
      <c r="L81" s="32"/>
      <c r="S81" s="21"/>
      <c r="T81" s="21"/>
      <c r="U81" s="21"/>
      <c r="V81" s="21"/>
      <c r="W81" s="21"/>
      <c r="X81" s="21"/>
      <c r="Y81" s="21"/>
      <c r="Z81" s="21"/>
      <c r="AA81" s="21"/>
      <c r="AB81" s="21"/>
      <c r="AC81" s="21"/>
      <c r="AD81" s="21"/>
      <c r="AE81" s="21"/>
    </row>
    <row r="82" spans="1:47" s="25" customFormat="1" ht="24.95" customHeight="1">
      <c r="A82" s="21"/>
      <c r="B82" s="22"/>
      <c r="C82" s="12" t="s">
        <v>118</v>
      </c>
      <c r="D82" s="21"/>
      <c r="E82" s="21"/>
      <c r="F82" s="21"/>
      <c r="G82" s="21"/>
      <c r="H82" s="21"/>
      <c r="I82" s="21"/>
      <c r="J82" s="21"/>
      <c r="K82" s="21"/>
      <c r="L82" s="32"/>
      <c r="S82" s="21"/>
      <c r="T82" s="21"/>
      <c r="U82" s="21"/>
      <c r="V82" s="21"/>
      <c r="W82" s="21"/>
      <c r="X82" s="21"/>
      <c r="Y82" s="21"/>
      <c r="Z82" s="21"/>
      <c r="AA82" s="21"/>
      <c r="AB82" s="21"/>
      <c r="AC82" s="21"/>
      <c r="AD82" s="21"/>
      <c r="AE82" s="21"/>
    </row>
    <row r="83" spans="1:47" s="25" customFormat="1" ht="6.95" customHeight="1">
      <c r="A83" s="21"/>
      <c r="B83" s="22"/>
      <c r="C83" s="21"/>
      <c r="D83" s="21"/>
      <c r="E83" s="21"/>
      <c r="F83" s="21"/>
      <c r="G83" s="21"/>
      <c r="H83" s="21"/>
      <c r="I83" s="21"/>
      <c r="J83" s="21"/>
      <c r="K83" s="21"/>
      <c r="L83" s="32"/>
      <c r="S83" s="21"/>
      <c r="T83" s="21"/>
      <c r="U83" s="21"/>
      <c r="V83" s="21"/>
      <c r="W83" s="21"/>
      <c r="X83" s="21"/>
      <c r="Y83" s="21"/>
      <c r="Z83" s="21"/>
      <c r="AA83" s="21"/>
      <c r="AB83" s="21"/>
      <c r="AC83" s="21"/>
      <c r="AD83" s="21"/>
      <c r="AE83" s="21"/>
    </row>
    <row r="84" spans="1:47" s="25" customFormat="1" ht="12" customHeight="1">
      <c r="A84" s="21"/>
      <c r="B84" s="22"/>
      <c r="C84" s="17" t="s">
        <v>15</v>
      </c>
      <c r="D84" s="21"/>
      <c r="E84" s="21"/>
      <c r="F84" s="21"/>
      <c r="G84" s="21"/>
      <c r="H84" s="21"/>
      <c r="I84" s="21"/>
      <c r="J84" s="21"/>
      <c r="K84" s="21"/>
      <c r="L84" s="32"/>
      <c r="S84" s="21"/>
      <c r="T84" s="21"/>
      <c r="U84" s="21"/>
      <c r="V84" s="21"/>
      <c r="W84" s="21"/>
      <c r="X84" s="21"/>
      <c r="Y84" s="21"/>
      <c r="Z84" s="21"/>
      <c r="AA84" s="21"/>
      <c r="AB84" s="21"/>
      <c r="AC84" s="21"/>
      <c r="AD84" s="21"/>
      <c r="AE84" s="21"/>
    </row>
    <row r="85" spans="1:47" s="25" customFormat="1" ht="16.5" customHeight="1">
      <c r="A85" s="21"/>
      <c r="B85" s="22"/>
      <c r="C85" s="21"/>
      <c r="D85" s="21"/>
      <c r="E85" s="258" t="str">
        <f>E7</f>
        <v>SPŠ stavební Pardubice - rekonstrukce domova mládeže DM4</v>
      </c>
      <c r="F85" s="259"/>
      <c r="G85" s="259"/>
      <c r="H85" s="259"/>
      <c r="I85" s="21"/>
      <c r="J85" s="21"/>
      <c r="K85" s="21"/>
      <c r="L85" s="32"/>
      <c r="S85" s="21"/>
      <c r="T85" s="21"/>
      <c r="U85" s="21"/>
      <c r="V85" s="21"/>
      <c r="W85" s="21"/>
      <c r="X85" s="21"/>
      <c r="Y85" s="21"/>
      <c r="Z85" s="21"/>
      <c r="AA85" s="21"/>
      <c r="AB85" s="21"/>
      <c r="AC85" s="21"/>
      <c r="AD85" s="21"/>
      <c r="AE85" s="21"/>
    </row>
    <row r="86" spans="1:47" s="25" customFormat="1" ht="12" customHeight="1">
      <c r="A86" s="21"/>
      <c r="B86" s="22"/>
      <c r="C86" s="17" t="s">
        <v>116</v>
      </c>
      <c r="D86" s="21"/>
      <c r="E86" s="21"/>
      <c r="F86" s="21"/>
      <c r="G86" s="21"/>
      <c r="H86" s="21"/>
      <c r="I86" s="21"/>
      <c r="J86" s="21"/>
      <c r="K86" s="21"/>
      <c r="L86" s="32"/>
      <c r="S86" s="21"/>
      <c r="T86" s="21"/>
      <c r="U86" s="21"/>
      <c r="V86" s="21"/>
      <c r="W86" s="21"/>
      <c r="X86" s="21"/>
      <c r="Y86" s="21"/>
      <c r="Z86" s="21"/>
      <c r="AA86" s="21"/>
      <c r="AB86" s="21"/>
      <c r="AC86" s="21"/>
      <c r="AD86" s="21"/>
      <c r="AE86" s="21"/>
    </row>
    <row r="87" spans="1:47" s="25" customFormat="1" ht="16.5" customHeight="1">
      <c r="A87" s="21"/>
      <c r="B87" s="22"/>
      <c r="C87" s="21"/>
      <c r="D87" s="21"/>
      <c r="E87" s="239" t="str">
        <f>E9</f>
        <v>6 - Vedlejší a ostatní náklady</v>
      </c>
      <c r="F87" s="257"/>
      <c r="G87" s="257"/>
      <c r="H87" s="257"/>
      <c r="I87" s="21"/>
      <c r="J87" s="21"/>
      <c r="K87" s="21"/>
      <c r="L87" s="32"/>
      <c r="S87" s="21"/>
      <c r="T87" s="21"/>
      <c r="U87" s="21"/>
      <c r="V87" s="21"/>
      <c r="W87" s="21"/>
      <c r="X87" s="21"/>
      <c r="Y87" s="21"/>
      <c r="Z87" s="21"/>
      <c r="AA87" s="21"/>
      <c r="AB87" s="21"/>
      <c r="AC87" s="21"/>
      <c r="AD87" s="21"/>
      <c r="AE87" s="21"/>
    </row>
    <row r="88" spans="1:47" s="25" customFormat="1" ht="6.95" customHeight="1">
      <c r="A88" s="21"/>
      <c r="B88" s="22"/>
      <c r="C88" s="21"/>
      <c r="D88" s="21"/>
      <c r="E88" s="21"/>
      <c r="F88" s="21"/>
      <c r="G88" s="21"/>
      <c r="H88" s="21"/>
      <c r="I88" s="21"/>
      <c r="J88" s="21"/>
      <c r="K88" s="21"/>
      <c r="L88" s="32"/>
      <c r="S88" s="21"/>
      <c r="T88" s="21"/>
      <c r="U88" s="21"/>
      <c r="V88" s="21"/>
      <c r="W88" s="21"/>
      <c r="X88" s="21"/>
      <c r="Y88" s="21"/>
      <c r="Z88" s="21"/>
      <c r="AA88" s="21"/>
      <c r="AB88" s="21"/>
      <c r="AC88" s="21"/>
      <c r="AD88" s="21"/>
      <c r="AE88" s="21"/>
    </row>
    <row r="89" spans="1:47" s="25" customFormat="1" ht="12" customHeight="1">
      <c r="A89" s="21"/>
      <c r="B89" s="22"/>
      <c r="C89" s="17" t="s">
        <v>19</v>
      </c>
      <c r="D89" s="21"/>
      <c r="E89" s="21"/>
      <c r="F89" s="18" t="str">
        <f>F12</f>
        <v xml:space="preserve"> </v>
      </c>
      <c r="G89" s="21"/>
      <c r="H89" s="21"/>
      <c r="I89" s="17" t="s">
        <v>21</v>
      </c>
      <c r="J89" s="92" t="str">
        <f>IF(J12="","",J12)</f>
        <v>22. 9. 2020</v>
      </c>
      <c r="K89" s="21"/>
      <c r="L89" s="32"/>
      <c r="S89" s="21"/>
      <c r="T89" s="21"/>
      <c r="U89" s="21"/>
      <c r="V89" s="21"/>
      <c r="W89" s="21"/>
      <c r="X89" s="21"/>
      <c r="Y89" s="21"/>
      <c r="Z89" s="21"/>
      <c r="AA89" s="21"/>
      <c r="AB89" s="21"/>
      <c r="AC89" s="21"/>
      <c r="AD89" s="21"/>
      <c r="AE89" s="21"/>
    </row>
    <row r="90" spans="1:47" s="25" customFormat="1" ht="6.95" customHeight="1">
      <c r="A90" s="21"/>
      <c r="B90" s="22"/>
      <c r="C90" s="21"/>
      <c r="D90" s="21"/>
      <c r="E90" s="21"/>
      <c r="F90" s="21"/>
      <c r="G90" s="21"/>
      <c r="H90" s="21"/>
      <c r="I90" s="21"/>
      <c r="J90" s="21"/>
      <c r="K90" s="21"/>
      <c r="L90" s="32"/>
      <c r="S90" s="21"/>
      <c r="T90" s="21"/>
      <c r="U90" s="21"/>
      <c r="V90" s="21"/>
      <c r="W90" s="21"/>
      <c r="X90" s="21"/>
      <c r="Y90" s="21"/>
      <c r="Z90" s="21"/>
      <c r="AA90" s="21"/>
      <c r="AB90" s="21"/>
      <c r="AC90" s="21"/>
      <c r="AD90" s="21"/>
      <c r="AE90" s="21"/>
    </row>
    <row r="91" spans="1:47" s="25" customFormat="1" ht="25.7" customHeight="1">
      <c r="A91" s="21"/>
      <c r="B91" s="22"/>
      <c r="C91" s="17" t="s">
        <v>23</v>
      </c>
      <c r="D91" s="21"/>
      <c r="E91" s="21"/>
      <c r="F91" s="18" t="str">
        <f>E15</f>
        <v>Pardubický kraj</v>
      </c>
      <c r="G91" s="21"/>
      <c r="H91" s="21"/>
      <c r="I91" s="17" t="s">
        <v>29</v>
      </c>
      <c r="J91" s="111" t="str">
        <f>E21</f>
        <v>astalon s.r.o., Pardubice</v>
      </c>
      <c r="K91" s="21"/>
      <c r="L91" s="32"/>
      <c r="S91" s="21"/>
      <c r="T91" s="21"/>
      <c r="U91" s="21"/>
      <c r="V91" s="21"/>
      <c r="W91" s="21"/>
      <c r="X91" s="21"/>
      <c r="Y91" s="21"/>
      <c r="Z91" s="21"/>
      <c r="AA91" s="21"/>
      <c r="AB91" s="21"/>
      <c r="AC91" s="21"/>
      <c r="AD91" s="21"/>
      <c r="AE91" s="21"/>
    </row>
    <row r="92" spans="1:47" s="25" customFormat="1" ht="15.2" customHeight="1">
      <c r="A92" s="21"/>
      <c r="B92" s="22"/>
      <c r="C92" s="17" t="s">
        <v>27</v>
      </c>
      <c r="D92" s="21"/>
      <c r="E92" s="21"/>
      <c r="F92" s="18" t="str">
        <f>IF(E18="","",E18)</f>
        <v>Vyplň údaj</v>
      </c>
      <c r="G92" s="21"/>
      <c r="H92" s="21"/>
      <c r="I92" s="17" t="s">
        <v>32</v>
      </c>
      <c r="J92" s="111" t="str">
        <f>E24</f>
        <v xml:space="preserve"> </v>
      </c>
      <c r="K92" s="21"/>
      <c r="L92" s="32"/>
      <c r="S92" s="21"/>
      <c r="T92" s="21"/>
      <c r="U92" s="21"/>
      <c r="V92" s="21"/>
      <c r="W92" s="21"/>
      <c r="X92" s="21"/>
      <c r="Y92" s="21"/>
      <c r="Z92" s="21"/>
      <c r="AA92" s="21"/>
      <c r="AB92" s="21"/>
      <c r="AC92" s="21"/>
      <c r="AD92" s="21"/>
      <c r="AE92" s="21"/>
    </row>
    <row r="93" spans="1:47" s="25" customFormat="1" ht="10.35" customHeight="1">
      <c r="A93" s="21"/>
      <c r="B93" s="22"/>
      <c r="C93" s="21"/>
      <c r="D93" s="21"/>
      <c r="E93" s="21"/>
      <c r="F93" s="21"/>
      <c r="G93" s="21"/>
      <c r="H93" s="21"/>
      <c r="I93" s="21"/>
      <c r="J93" s="21"/>
      <c r="K93" s="21"/>
      <c r="L93" s="32"/>
      <c r="S93" s="21"/>
      <c r="T93" s="21"/>
      <c r="U93" s="21"/>
      <c r="V93" s="21"/>
      <c r="W93" s="21"/>
      <c r="X93" s="21"/>
      <c r="Y93" s="21"/>
      <c r="Z93" s="21"/>
      <c r="AA93" s="21"/>
      <c r="AB93" s="21"/>
      <c r="AC93" s="21"/>
      <c r="AD93" s="21"/>
      <c r="AE93" s="21"/>
    </row>
    <row r="94" spans="1:47" s="25" customFormat="1" ht="29.25" customHeight="1">
      <c r="A94" s="21"/>
      <c r="B94" s="22"/>
      <c r="C94" s="112" t="s">
        <v>119</v>
      </c>
      <c r="D94" s="103"/>
      <c r="E94" s="103"/>
      <c r="F94" s="103"/>
      <c r="G94" s="103"/>
      <c r="H94" s="103"/>
      <c r="I94" s="103"/>
      <c r="J94" s="113" t="s">
        <v>120</v>
      </c>
      <c r="K94" s="103"/>
      <c r="L94" s="32"/>
      <c r="S94" s="21"/>
      <c r="T94" s="21"/>
      <c r="U94" s="21"/>
      <c r="V94" s="21"/>
      <c r="W94" s="21"/>
      <c r="X94" s="21"/>
      <c r="Y94" s="21"/>
      <c r="Z94" s="21"/>
      <c r="AA94" s="21"/>
      <c r="AB94" s="21"/>
      <c r="AC94" s="21"/>
      <c r="AD94" s="21"/>
      <c r="AE94" s="21"/>
    </row>
    <row r="95" spans="1:47" s="25" customFormat="1" ht="10.35" customHeight="1">
      <c r="A95" s="21"/>
      <c r="B95" s="22"/>
      <c r="C95" s="21"/>
      <c r="D95" s="21"/>
      <c r="E95" s="21"/>
      <c r="F95" s="21"/>
      <c r="G95" s="21"/>
      <c r="H95" s="21"/>
      <c r="I95" s="21"/>
      <c r="J95" s="21"/>
      <c r="K95" s="21"/>
      <c r="L95" s="32"/>
      <c r="S95" s="21"/>
      <c r="T95" s="21"/>
      <c r="U95" s="21"/>
      <c r="V95" s="21"/>
      <c r="W95" s="21"/>
      <c r="X95" s="21"/>
      <c r="Y95" s="21"/>
      <c r="Z95" s="21"/>
      <c r="AA95" s="21"/>
      <c r="AB95" s="21"/>
      <c r="AC95" s="21"/>
      <c r="AD95" s="21"/>
      <c r="AE95" s="21"/>
    </row>
    <row r="96" spans="1:47" s="25" customFormat="1" ht="22.7" customHeight="1">
      <c r="A96" s="21"/>
      <c r="B96" s="22"/>
      <c r="C96" s="114" t="s">
        <v>121</v>
      </c>
      <c r="D96" s="21"/>
      <c r="E96" s="21"/>
      <c r="F96" s="21"/>
      <c r="G96" s="21"/>
      <c r="H96" s="21"/>
      <c r="I96" s="21"/>
      <c r="J96" s="98">
        <f>J122</f>
        <v>0</v>
      </c>
      <c r="K96" s="21"/>
      <c r="L96" s="32"/>
      <c r="S96" s="21"/>
      <c r="T96" s="21"/>
      <c r="U96" s="21"/>
      <c r="V96" s="21"/>
      <c r="W96" s="21"/>
      <c r="X96" s="21"/>
      <c r="Y96" s="21"/>
      <c r="Z96" s="21"/>
      <c r="AA96" s="21"/>
      <c r="AB96" s="21"/>
      <c r="AC96" s="21"/>
      <c r="AD96" s="21"/>
      <c r="AE96" s="21"/>
      <c r="AU96" s="8" t="s">
        <v>122</v>
      </c>
    </row>
    <row r="97" spans="1:31" s="116" customFormat="1" ht="24.95" customHeight="1">
      <c r="B97" s="115"/>
      <c r="D97" s="117" t="s">
        <v>2201</v>
      </c>
      <c r="E97" s="118"/>
      <c r="F97" s="118"/>
      <c r="G97" s="118"/>
      <c r="H97" s="118"/>
      <c r="I97" s="118"/>
      <c r="J97" s="119">
        <f>J123</f>
        <v>0</v>
      </c>
      <c r="L97" s="115"/>
    </row>
    <row r="98" spans="1:31" s="81" customFormat="1" ht="19.899999999999999" customHeight="1">
      <c r="B98" s="120"/>
      <c r="D98" s="121" t="s">
        <v>2202</v>
      </c>
      <c r="E98" s="122"/>
      <c r="F98" s="122"/>
      <c r="G98" s="122"/>
      <c r="H98" s="122"/>
      <c r="I98" s="122"/>
      <c r="J98" s="123">
        <f>J124</f>
        <v>0</v>
      </c>
      <c r="L98" s="120"/>
    </row>
    <row r="99" spans="1:31" s="81" customFormat="1" ht="19.899999999999999" customHeight="1">
      <c r="B99" s="120"/>
      <c r="D99" s="121" t="s">
        <v>2203</v>
      </c>
      <c r="E99" s="122"/>
      <c r="F99" s="122"/>
      <c r="G99" s="122"/>
      <c r="H99" s="122"/>
      <c r="I99" s="122"/>
      <c r="J99" s="123">
        <f>J129</f>
        <v>0</v>
      </c>
      <c r="L99" s="120"/>
    </row>
    <row r="100" spans="1:31" s="81" customFormat="1" ht="19.899999999999999" customHeight="1">
      <c r="B100" s="120"/>
      <c r="D100" s="121" t="s">
        <v>2204</v>
      </c>
      <c r="E100" s="122"/>
      <c r="F100" s="122"/>
      <c r="G100" s="122"/>
      <c r="H100" s="122"/>
      <c r="I100" s="122"/>
      <c r="J100" s="123">
        <f>J135</f>
        <v>0</v>
      </c>
      <c r="L100" s="120"/>
    </row>
    <row r="101" spans="1:31" s="81" customFormat="1" ht="19.899999999999999" customHeight="1">
      <c r="B101" s="120"/>
      <c r="D101" s="121" t="s">
        <v>2205</v>
      </c>
      <c r="E101" s="122"/>
      <c r="F101" s="122"/>
      <c r="G101" s="122"/>
      <c r="H101" s="122"/>
      <c r="I101" s="122"/>
      <c r="J101" s="123">
        <f>J142</f>
        <v>0</v>
      </c>
      <c r="L101" s="120"/>
    </row>
    <row r="102" spans="1:31" s="81" customFormat="1" ht="19.899999999999999" customHeight="1">
      <c r="B102" s="120"/>
      <c r="D102" s="121" t="s">
        <v>2206</v>
      </c>
      <c r="E102" s="122"/>
      <c r="F102" s="122"/>
      <c r="G102" s="122"/>
      <c r="H102" s="122"/>
      <c r="I102" s="122"/>
      <c r="J102" s="123">
        <f>J147</f>
        <v>0</v>
      </c>
      <c r="L102" s="120"/>
    </row>
    <row r="103" spans="1:31" s="25" customFormat="1" ht="21.75" customHeight="1">
      <c r="A103" s="21"/>
      <c r="B103" s="22"/>
      <c r="C103" s="21"/>
      <c r="D103" s="21"/>
      <c r="E103" s="21"/>
      <c r="F103" s="21"/>
      <c r="G103" s="21"/>
      <c r="H103" s="21"/>
      <c r="I103" s="21"/>
      <c r="J103" s="21"/>
      <c r="K103" s="21"/>
      <c r="L103" s="32"/>
      <c r="S103" s="21"/>
      <c r="T103" s="21"/>
      <c r="U103" s="21"/>
      <c r="V103" s="21"/>
      <c r="W103" s="21"/>
      <c r="X103" s="21"/>
      <c r="Y103" s="21"/>
      <c r="Z103" s="21"/>
      <c r="AA103" s="21"/>
      <c r="AB103" s="21"/>
      <c r="AC103" s="21"/>
      <c r="AD103" s="21"/>
      <c r="AE103" s="21"/>
    </row>
    <row r="104" spans="1:31" s="25" customFormat="1" ht="6.95" customHeight="1">
      <c r="A104" s="21"/>
      <c r="B104" s="37"/>
      <c r="C104" s="38"/>
      <c r="D104" s="38"/>
      <c r="E104" s="38"/>
      <c r="F104" s="38"/>
      <c r="G104" s="38"/>
      <c r="H104" s="38"/>
      <c r="I104" s="38"/>
      <c r="J104" s="38"/>
      <c r="K104" s="38"/>
      <c r="L104" s="32"/>
      <c r="S104" s="21"/>
      <c r="T104" s="21"/>
      <c r="U104" s="21"/>
      <c r="V104" s="21"/>
      <c r="W104" s="21"/>
      <c r="X104" s="21"/>
      <c r="Y104" s="21"/>
      <c r="Z104" s="21"/>
      <c r="AA104" s="21"/>
      <c r="AB104" s="21"/>
      <c r="AC104" s="21"/>
      <c r="AD104" s="21"/>
      <c r="AE104" s="21"/>
    </row>
    <row r="108" spans="1:31" s="25" customFormat="1" ht="6.95" customHeight="1">
      <c r="A108" s="21"/>
      <c r="B108" s="39"/>
      <c r="C108" s="40"/>
      <c r="D108" s="40"/>
      <c r="E108" s="40"/>
      <c r="F108" s="40"/>
      <c r="G108" s="40"/>
      <c r="H108" s="40"/>
      <c r="I108" s="40"/>
      <c r="J108" s="40"/>
      <c r="K108" s="40"/>
      <c r="L108" s="32"/>
      <c r="S108" s="21"/>
      <c r="T108" s="21"/>
      <c r="U108" s="21"/>
      <c r="V108" s="21"/>
      <c r="W108" s="21"/>
      <c r="X108" s="21"/>
      <c r="Y108" s="21"/>
      <c r="Z108" s="21"/>
      <c r="AA108" s="21"/>
      <c r="AB108" s="21"/>
      <c r="AC108" s="21"/>
      <c r="AD108" s="21"/>
      <c r="AE108" s="21"/>
    </row>
    <row r="109" spans="1:31" s="25" customFormat="1" ht="24.95" customHeight="1">
      <c r="A109" s="21"/>
      <c r="B109" s="22"/>
      <c r="C109" s="12" t="s">
        <v>143</v>
      </c>
      <c r="D109" s="21"/>
      <c r="E109" s="21"/>
      <c r="F109" s="21"/>
      <c r="G109" s="21"/>
      <c r="H109" s="21"/>
      <c r="I109" s="21"/>
      <c r="J109" s="21"/>
      <c r="K109" s="21"/>
      <c r="L109" s="32"/>
      <c r="S109" s="21"/>
      <c r="T109" s="21"/>
      <c r="U109" s="21"/>
      <c r="V109" s="21"/>
      <c r="W109" s="21"/>
      <c r="X109" s="21"/>
      <c r="Y109" s="21"/>
      <c r="Z109" s="21"/>
      <c r="AA109" s="21"/>
      <c r="AB109" s="21"/>
      <c r="AC109" s="21"/>
      <c r="AD109" s="21"/>
      <c r="AE109" s="21"/>
    </row>
    <row r="110" spans="1:31" s="25" customFormat="1" ht="6.95" customHeight="1">
      <c r="A110" s="21"/>
      <c r="B110" s="22"/>
      <c r="C110" s="21"/>
      <c r="D110" s="21"/>
      <c r="E110" s="21"/>
      <c r="F110" s="21"/>
      <c r="G110" s="21"/>
      <c r="H110" s="21"/>
      <c r="I110" s="21"/>
      <c r="J110" s="21"/>
      <c r="K110" s="21"/>
      <c r="L110" s="32"/>
      <c r="S110" s="21"/>
      <c r="T110" s="21"/>
      <c r="U110" s="21"/>
      <c r="V110" s="21"/>
      <c r="W110" s="21"/>
      <c r="X110" s="21"/>
      <c r="Y110" s="21"/>
      <c r="Z110" s="21"/>
      <c r="AA110" s="21"/>
      <c r="AB110" s="21"/>
      <c r="AC110" s="21"/>
      <c r="AD110" s="21"/>
      <c r="AE110" s="21"/>
    </row>
    <row r="111" spans="1:31" s="25" customFormat="1" ht="12" customHeight="1">
      <c r="A111" s="21"/>
      <c r="B111" s="22"/>
      <c r="C111" s="17" t="s">
        <v>15</v>
      </c>
      <c r="D111" s="21"/>
      <c r="E111" s="21"/>
      <c r="F111" s="21"/>
      <c r="G111" s="21"/>
      <c r="H111" s="21"/>
      <c r="I111" s="21"/>
      <c r="J111" s="21"/>
      <c r="K111" s="21"/>
      <c r="L111" s="32"/>
      <c r="S111" s="21"/>
      <c r="T111" s="21"/>
      <c r="U111" s="21"/>
      <c r="V111" s="21"/>
      <c r="W111" s="21"/>
      <c r="X111" s="21"/>
      <c r="Y111" s="21"/>
      <c r="Z111" s="21"/>
      <c r="AA111" s="21"/>
      <c r="AB111" s="21"/>
      <c r="AC111" s="21"/>
      <c r="AD111" s="21"/>
      <c r="AE111" s="21"/>
    </row>
    <row r="112" spans="1:31" s="25" customFormat="1" ht="16.5" customHeight="1">
      <c r="A112" s="21"/>
      <c r="B112" s="22"/>
      <c r="C112" s="21"/>
      <c r="D112" s="21"/>
      <c r="E112" s="258" t="str">
        <f>E7</f>
        <v>SPŠ stavební Pardubice - rekonstrukce domova mládeže DM4</v>
      </c>
      <c r="F112" s="259"/>
      <c r="G112" s="259"/>
      <c r="H112" s="259"/>
      <c r="I112" s="21"/>
      <c r="J112" s="21"/>
      <c r="K112" s="21"/>
      <c r="L112" s="32"/>
      <c r="S112" s="21"/>
      <c r="T112" s="21"/>
      <c r="U112" s="21"/>
      <c r="V112" s="21"/>
      <c r="W112" s="21"/>
      <c r="X112" s="21"/>
      <c r="Y112" s="21"/>
      <c r="Z112" s="21"/>
      <c r="AA112" s="21"/>
      <c r="AB112" s="21"/>
      <c r="AC112" s="21"/>
      <c r="AD112" s="21"/>
      <c r="AE112" s="21"/>
    </row>
    <row r="113" spans="1:65" s="25" customFormat="1" ht="12" customHeight="1">
      <c r="A113" s="21"/>
      <c r="B113" s="22"/>
      <c r="C113" s="17" t="s">
        <v>116</v>
      </c>
      <c r="D113" s="21"/>
      <c r="E113" s="21"/>
      <c r="F113" s="21"/>
      <c r="G113" s="21"/>
      <c r="H113" s="21"/>
      <c r="I113" s="21"/>
      <c r="J113" s="21"/>
      <c r="K113" s="21"/>
      <c r="L113" s="32"/>
      <c r="S113" s="21"/>
      <c r="T113" s="21"/>
      <c r="U113" s="21"/>
      <c r="V113" s="21"/>
      <c r="W113" s="21"/>
      <c r="X113" s="21"/>
      <c r="Y113" s="21"/>
      <c r="Z113" s="21"/>
      <c r="AA113" s="21"/>
      <c r="AB113" s="21"/>
      <c r="AC113" s="21"/>
      <c r="AD113" s="21"/>
      <c r="AE113" s="21"/>
    </row>
    <row r="114" spans="1:65" s="25" customFormat="1" ht="16.5" customHeight="1">
      <c r="A114" s="21"/>
      <c r="B114" s="22"/>
      <c r="C114" s="21"/>
      <c r="D114" s="21"/>
      <c r="E114" s="239" t="str">
        <f>E9</f>
        <v>6 - Vedlejší a ostatní náklady</v>
      </c>
      <c r="F114" s="257"/>
      <c r="G114" s="257"/>
      <c r="H114" s="257"/>
      <c r="I114" s="21"/>
      <c r="J114" s="21"/>
      <c r="K114" s="21"/>
      <c r="L114" s="32"/>
      <c r="S114" s="21"/>
      <c r="T114" s="21"/>
      <c r="U114" s="21"/>
      <c r="V114" s="21"/>
      <c r="W114" s="21"/>
      <c r="X114" s="21"/>
      <c r="Y114" s="21"/>
      <c r="Z114" s="21"/>
      <c r="AA114" s="21"/>
      <c r="AB114" s="21"/>
      <c r="AC114" s="21"/>
      <c r="AD114" s="21"/>
      <c r="AE114" s="21"/>
    </row>
    <row r="115" spans="1:65" s="25" customFormat="1" ht="6.95" customHeight="1">
      <c r="A115" s="21"/>
      <c r="B115" s="22"/>
      <c r="C115" s="21"/>
      <c r="D115" s="21"/>
      <c r="E115" s="21"/>
      <c r="F115" s="21"/>
      <c r="G115" s="21"/>
      <c r="H115" s="21"/>
      <c r="I115" s="21"/>
      <c r="J115" s="21"/>
      <c r="K115" s="21"/>
      <c r="L115" s="32"/>
      <c r="S115" s="21"/>
      <c r="T115" s="21"/>
      <c r="U115" s="21"/>
      <c r="V115" s="21"/>
      <c r="W115" s="21"/>
      <c r="X115" s="21"/>
      <c r="Y115" s="21"/>
      <c r="Z115" s="21"/>
      <c r="AA115" s="21"/>
      <c r="AB115" s="21"/>
      <c r="AC115" s="21"/>
      <c r="AD115" s="21"/>
      <c r="AE115" s="21"/>
    </row>
    <row r="116" spans="1:65" s="25" customFormat="1" ht="12" customHeight="1">
      <c r="A116" s="21"/>
      <c r="B116" s="22"/>
      <c r="C116" s="17" t="s">
        <v>19</v>
      </c>
      <c r="D116" s="21"/>
      <c r="E116" s="21"/>
      <c r="F116" s="18" t="str">
        <f>F12</f>
        <v xml:space="preserve"> </v>
      </c>
      <c r="G116" s="21"/>
      <c r="H116" s="21"/>
      <c r="I116" s="17" t="s">
        <v>21</v>
      </c>
      <c r="J116" s="92" t="str">
        <f>IF(J12="","",J12)</f>
        <v>22. 9. 2020</v>
      </c>
      <c r="K116" s="21"/>
      <c r="L116" s="32"/>
      <c r="S116" s="21"/>
      <c r="T116" s="21"/>
      <c r="U116" s="21"/>
      <c r="V116" s="21"/>
      <c r="W116" s="21"/>
      <c r="X116" s="21"/>
      <c r="Y116" s="21"/>
      <c r="Z116" s="21"/>
      <c r="AA116" s="21"/>
      <c r="AB116" s="21"/>
      <c r="AC116" s="21"/>
      <c r="AD116" s="21"/>
      <c r="AE116" s="21"/>
    </row>
    <row r="117" spans="1:65" s="25" customFormat="1" ht="6.95" customHeight="1">
      <c r="A117" s="21"/>
      <c r="B117" s="22"/>
      <c r="C117" s="21"/>
      <c r="D117" s="21"/>
      <c r="E117" s="21"/>
      <c r="F117" s="21"/>
      <c r="G117" s="21"/>
      <c r="H117" s="21"/>
      <c r="I117" s="21"/>
      <c r="J117" s="21"/>
      <c r="K117" s="21"/>
      <c r="L117" s="32"/>
      <c r="S117" s="21"/>
      <c r="T117" s="21"/>
      <c r="U117" s="21"/>
      <c r="V117" s="21"/>
      <c r="W117" s="21"/>
      <c r="X117" s="21"/>
      <c r="Y117" s="21"/>
      <c r="Z117" s="21"/>
      <c r="AA117" s="21"/>
      <c r="AB117" s="21"/>
      <c r="AC117" s="21"/>
      <c r="AD117" s="21"/>
      <c r="AE117" s="21"/>
    </row>
    <row r="118" spans="1:65" s="25" customFormat="1" ht="25.7" customHeight="1">
      <c r="A118" s="21"/>
      <c r="B118" s="22"/>
      <c r="C118" s="17" t="s">
        <v>23</v>
      </c>
      <c r="D118" s="21"/>
      <c r="E118" s="21"/>
      <c r="F118" s="18" t="str">
        <f>E15</f>
        <v>Pardubický kraj</v>
      </c>
      <c r="G118" s="21"/>
      <c r="H118" s="21"/>
      <c r="I118" s="17" t="s">
        <v>29</v>
      </c>
      <c r="J118" s="111" t="str">
        <f>E21</f>
        <v>astalon s.r.o., Pardubice</v>
      </c>
      <c r="K118" s="21"/>
      <c r="L118" s="32"/>
      <c r="S118" s="21"/>
      <c r="T118" s="21"/>
      <c r="U118" s="21"/>
      <c r="V118" s="21"/>
      <c r="W118" s="21"/>
      <c r="X118" s="21"/>
      <c r="Y118" s="21"/>
      <c r="Z118" s="21"/>
      <c r="AA118" s="21"/>
      <c r="AB118" s="21"/>
      <c r="AC118" s="21"/>
      <c r="AD118" s="21"/>
      <c r="AE118" s="21"/>
    </row>
    <row r="119" spans="1:65" s="25" customFormat="1" ht="15.2" customHeight="1">
      <c r="A119" s="21"/>
      <c r="B119" s="22"/>
      <c r="C119" s="17" t="s">
        <v>27</v>
      </c>
      <c r="D119" s="21"/>
      <c r="E119" s="21"/>
      <c r="F119" s="18" t="str">
        <f>IF(E18="","",E18)</f>
        <v>Vyplň údaj</v>
      </c>
      <c r="G119" s="21"/>
      <c r="H119" s="21"/>
      <c r="I119" s="17" t="s">
        <v>32</v>
      </c>
      <c r="J119" s="111" t="str">
        <f>E24</f>
        <v xml:space="preserve"> </v>
      </c>
      <c r="K119" s="21"/>
      <c r="L119" s="32"/>
      <c r="S119" s="21"/>
      <c r="T119" s="21"/>
      <c r="U119" s="21"/>
      <c r="V119" s="21"/>
      <c r="W119" s="21"/>
      <c r="X119" s="21"/>
      <c r="Y119" s="21"/>
      <c r="Z119" s="21"/>
      <c r="AA119" s="21"/>
      <c r="AB119" s="21"/>
      <c r="AC119" s="21"/>
      <c r="AD119" s="21"/>
      <c r="AE119" s="21"/>
    </row>
    <row r="120" spans="1:65" s="25" customFormat="1" ht="10.35" customHeight="1">
      <c r="A120" s="21"/>
      <c r="B120" s="22"/>
      <c r="C120" s="21"/>
      <c r="D120" s="21"/>
      <c r="E120" s="21"/>
      <c r="F120" s="21"/>
      <c r="G120" s="21"/>
      <c r="H120" s="21"/>
      <c r="I120" s="21"/>
      <c r="J120" s="21"/>
      <c r="K120" s="21"/>
      <c r="L120" s="32"/>
      <c r="S120" s="21"/>
      <c r="T120" s="21"/>
      <c r="U120" s="21"/>
      <c r="V120" s="21"/>
      <c r="W120" s="21"/>
      <c r="X120" s="21"/>
      <c r="Y120" s="21"/>
      <c r="Z120" s="21"/>
      <c r="AA120" s="21"/>
      <c r="AB120" s="21"/>
      <c r="AC120" s="21"/>
      <c r="AD120" s="21"/>
      <c r="AE120" s="21"/>
    </row>
    <row r="121" spans="1:65" s="130" customFormat="1" ht="29.25" customHeight="1">
      <c r="A121" s="124"/>
      <c r="B121" s="125"/>
      <c r="C121" s="126" t="s">
        <v>144</v>
      </c>
      <c r="D121" s="127" t="s">
        <v>60</v>
      </c>
      <c r="E121" s="127" t="s">
        <v>56</v>
      </c>
      <c r="F121" s="127" t="s">
        <v>57</v>
      </c>
      <c r="G121" s="127" t="s">
        <v>145</v>
      </c>
      <c r="H121" s="127" t="s">
        <v>146</v>
      </c>
      <c r="I121" s="127" t="s">
        <v>147</v>
      </c>
      <c r="J121" s="127" t="s">
        <v>120</v>
      </c>
      <c r="K121" s="128" t="s">
        <v>148</v>
      </c>
      <c r="L121" s="129"/>
      <c r="M121" s="53" t="s">
        <v>1</v>
      </c>
      <c r="N121" s="54" t="s">
        <v>39</v>
      </c>
      <c r="O121" s="54" t="s">
        <v>149</v>
      </c>
      <c r="P121" s="54" t="s">
        <v>150</v>
      </c>
      <c r="Q121" s="54" t="s">
        <v>151</v>
      </c>
      <c r="R121" s="54" t="s">
        <v>152</v>
      </c>
      <c r="S121" s="54" t="s">
        <v>153</v>
      </c>
      <c r="T121" s="55" t="s">
        <v>154</v>
      </c>
      <c r="U121" s="124"/>
      <c r="V121" s="124"/>
      <c r="W121" s="124"/>
      <c r="X121" s="124"/>
      <c r="Y121" s="124"/>
      <c r="Z121" s="124"/>
      <c r="AA121" s="124"/>
      <c r="AB121" s="124"/>
      <c r="AC121" s="124"/>
      <c r="AD121" s="124"/>
      <c r="AE121" s="124"/>
    </row>
    <row r="122" spans="1:65" s="25" customFormat="1" ht="22.7" customHeight="1">
      <c r="A122" s="21"/>
      <c r="B122" s="22"/>
      <c r="C122" s="61" t="s">
        <v>155</v>
      </c>
      <c r="D122" s="21"/>
      <c r="E122" s="21"/>
      <c r="F122" s="21"/>
      <c r="G122" s="21"/>
      <c r="H122" s="21"/>
      <c r="I122" s="21"/>
      <c r="J122" s="131">
        <f>BK122</f>
        <v>0</v>
      </c>
      <c r="K122" s="21"/>
      <c r="L122" s="22"/>
      <c r="M122" s="56"/>
      <c r="N122" s="47"/>
      <c r="O122" s="57"/>
      <c r="P122" s="132">
        <f>P123</f>
        <v>0</v>
      </c>
      <c r="Q122" s="57"/>
      <c r="R122" s="132">
        <f>R123</f>
        <v>0</v>
      </c>
      <c r="S122" s="57"/>
      <c r="T122" s="133">
        <f>T123</f>
        <v>0</v>
      </c>
      <c r="U122" s="21"/>
      <c r="V122" s="21"/>
      <c r="W122" s="21"/>
      <c r="X122" s="21"/>
      <c r="Y122" s="21"/>
      <c r="Z122" s="21"/>
      <c r="AA122" s="21"/>
      <c r="AB122" s="21"/>
      <c r="AC122" s="21"/>
      <c r="AD122" s="21"/>
      <c r="AE122" s="21"/>
      <c r="AT122" s="8" t="s">
        <v>74</v>
      </c>
      <c r="AU122" s="8" t="s">
        <v>122</v>
      </c>
      <c r="BK122" s="134">
        <f>BK123</f>
        <v>0</v>
      </c>
    </row>
    <row r="123" spans="1:65" s="135" customFormat="1" ht="25.9" customHeight="1">
      <c r="B123" s="136"/>
      <c r="D123" s="137" t="s">
        <v>74</v>
      </c>
      <c r="E123" s="138" t="s">
        <v>2207</v>
      </c>
      <c r="F123" s="138" t="s">
        <v>2208</v>
      </c>
      <c r="J123" s="139">
        <f>BK123</f>
        <v>0</v>
      </c>
      <c r="L123" s="136"/>
      <c r="M123" s="140"/>
      <c r="N123" s="141"/>
      <c r="O123" s="141"/>
      <c r="P123" s="142">
        <f>P124+P129+P135+P142+P147</f>
        <v>0</v>
      </c>
      <c r="Q123" s="141"/>
      <c r="R123" s="142">
        <f>R124+R129+R135+R142+R147</f>
        <v>0</v>
      </c>
      <c r="S123" s="141"/>
      <c r="T123" s="143">
        <f>T124+T129+T135+T142+T147</f>
        <v>0</v>
      </c>
      <c r="AR123" s="137" t="s">
        <v>93</v>
      </c>
      <c r="AT123" s="144" t="s">
        <v>74</v>
      </c>
      <c r="AU123" s="144" t="s">
        <v>75</v>
      </c>
      <c r="AY123" s="137" t="s">
        <v>158</v>
      </c>
      <c r="BK123" s="145">
        <f>BK124+BK129+BK135+BK142+BK147</f>
        <v>0</v>
      </c>
    </row>
    <row r="124" spans="1:65" s="135" customFormat="1" ht="22.7" customHeight="1">
      <c r="B124" s="136"/>
      <c r="D124" s="137" t="s">
        <v>74</v>
      </c>
      <c r="E124" s="146" t="s">
        <v>2209</v>
      </c>
      <c r="F124" s="146" t="s">
        <v>2210</v>
      </c>
      <c r="J124" s="147">
        <f>BK124</f>
        <v>0</v>
      </c>
      <c r="L124" s="136"/>
      <c r="M124" s="140"/>
      <c r="N124" s="141"/>
      <c r="O124" s="141"/>
      <c r="P124" s="142">
        <f>SUM(P125:P128)</f>
        <v>0</v>
      </c>
      <c r="Q124" s="141"/>
      <c r="R124" s="142">
        <f>SUM(R125:R128)</f>
        <v>0</v>
      </c>
      <c r="S124" s="141"/>
      <c r="T124" s="143">
        <f>SUM(T125:T128)</f>
        <v>0</v>
      </c>
      <c r="AR124" s="137" t="s">
        <v>93</v>
      </c>
      <c r="AT124" s="144" t="s">
        <v>74</v>
      </c>
      <c r="AU124" s="144" t="s">
        <v>80</v>
      </c>
      <c r="AY124" s="137" t="s">
        <v>158</v>
      </c>
      <c r="BK124" s="145">
        <f>SUM(BK125:BK128)</f>
        <v>0</v>
      </c>
    </row>
    <row r="125" spans="1:65" s="25" customFormat="1" ht="24.2" customHeight="1">
      <c r="A125" s="21"/>
      <c r="B125" s="22"/>
      <c r="C125" s="148" t="s">
        <v>80</v>
      </c>
      <c r="D125" s="148" t="s">
        <v>160</v>
      </c>
      <c r="E125" s="149" t="s">
        <v>2211</v>
      </c>
      <c r="F125" s="150" t="s">
        <v>2212</v>
      </c>
      <c r="G125" s="151" t="s">
        <v>2213</v>
      </c>
      <c r="H125" s="152">
        <v>1</v>
      </c>
      <c r="I125" s="1"/>
      <c r="J125" s="153">
        <f>ROUND(I125*H125,2)</f>
        <v>0</v>
      </c>
      <c r="K125" s="150" t="s">
        <v>1</v>
      </c>
      <c r="L125" s="22"/>
      <c r="M125" s="154" t="s">
        <v>1</v>
      </c>
      <c r="N125" s="155" t="s">
        <v>40</v>
      </c>
      <c r="O125" s="49"/>
      <c r="P125" s="156">
        <f>O125*H125</f>
        <v>0</v>
      </c>
      <c r="Q125" s="156">
        <v>0</v>
      </c>
      <c r="R125" s="156">
        <f>Q125*H125</f>
        <v>0</v>
      </c>
      <c r="S125" s="156">
        <v>0</v>
      </c>
      <c r="T125" s="157">
        <f>S125*H125</f>
        <v>0</v>
      </c>
      <c r="U125" s="21"/>
      <c r="V125" s="21"/>
      <c r="W125" s="21"/>
      <c r="X125" s="21"/>
      <c r="Y125" s="21"/>
      <c r="Z125" s="21"/>
      <c r="AA125" s="21"/>
      <c r="AB125" s="21"/>
      <c r="AC125" s="21"/>
      <c r="AD125" s="21"/>
      <c r="AE125" s="21"/>
      <c r="AR125" s="158" t="s">
        <v>90</v>
      </c>
      <c r="AT125" s="158" t="s">
        <v>160</v>
      </c>
      <c r="AU125" s="158" t="s">
        <v>84</v>
      </c>
      <c r="AY125" s="8" t="s">
        <v>158</v>
      </c>
      <c r="BE125" s="159">
        <f>IF(N125="základní",J125,0)</f>
        <v>0</v>
      </c>
      <c r="BF125" s="159">
        <f>IF(N125="snížená",J125,0)</f>
        <v>0</v>
      </c>
      <c r="BG125" s="159">
        <f>IF(N125="zákl. přenesená",J125,0)</f>
        <v>0</v>
      </c>
      <c r="BH125" s="159">
        <f>IF(N125="sníž. přenesená",J125,0)</f>
        <v>0</v>
      </c>
      <c r="BI125" s="159">
        <f>IF(N125="nulová",J125,0)</f>
        <v>0</v>
      </c>
      <c r="BJ125" s="8" t="s">
        <v>80</v>
      </c>
      <c r="BK125" s="159">
        <f>ROUND(I125*H125,2)</f>
        <v>0</v>
      </c>
      <c r="BL125" s="8" t="s">
        <v>90</v>
      </c>
      <c r="BM125" s="158" t="s">
        <v>2214</v>
      </c>
    </row>
    <row r="126" spans="1:65" s="25" customFormat="1" ht="58.5">
      <c r="A126" s="21"/>
      <c r="B126" s="22"/>
      <c r="C126" s="21"/>
      <c r="D126" s="162" t="s">
        <v>552</v>
      </c>
      <c r="E126" s="21"/>
      <c r="F126" s="201" t="s">
        <v>2215</v>
      </c>
      <c r="G126" s="21"/>
      <c r="H126" s="21"/>
      <c r="I126" s="21"/>
      <c r="J126" s="21"/>
      <c r="K126" s="21"/>
      <c r="L126" s="22"/>
      <c r="M126" s="202"/>
      <c r="N126" s="203"/>
      <c r="O126" s="49"/>
      <c r="P126" s="49"/>
      <c r="Q126" s="49"/>
      <c r="R126" s="49"/>
      <c r="S126" s="49"/>
      <c r="T126" s="50"/>
      <c r="U126" s="21"/>
      <c r="V126" s="21"/>
      <c r="W126" s="21"/>
      <c r="X126" s="21"/>
      <c r="Y126" s="21"/>
      <c r="Z126" s="21"/>
      <c r="AA126" s="21"/>
      <c r="AB126" s="21"/>
      <c r="AC126" s="21"/>
      <c r="AD126" s="21"/>
      <c r="AE126" s="21"/>
      <c r="AT126" s="8" t="s">
        <v>552</v>
      </c>
      <c r="AU126" s="8" t="s">
        <v>84</v>
      </c>
    </row>
    <row r="127" spans="1:65" s="25" customFormat="1" ht="16.5" customHeight="1">
      <c r="A127" s="21"/>
      <c r="B127" s="22"/>
      <c r="C127" s="148" t="s">
        <v>84</v>
      </c>
      <c r="D127" s="148" t="s">
        <v>160</v>
      </c>
      <c r="E127" s="149" t="s">
        <v>2216</v>
      </c>
      <c r="F127" s="150" t="s">
        <v>2217</v>
      </c>
      <c r="G127" s="151" t="s">
        <v>2213</v>
      </c>
      <c r="H127" s="152">
        <v>1</v>
      </c>
      <c r="I127" s="1"/>
      <c r="J127" s="153">
        <f>ROUND(I127*H127,2)</f>
        <v>0</v>
      </c>
      <c r="K127" s="150" t="s">
        <v>1</v>
      </c>
      <c r="L127" s="22"/>
      <c r="M127" s="154" t="s">
        <v>1</v>
      </c>
      <c r="N127" s="155" t="s">
        <v>40</v>
      </c>
      <c r="O127" s="49"/>
      <c r="P127" s="156">
        <f>O127*H127</f>
        <v>0</v>
      </c>
      <c r="Q127" s="156">
        <v>0</v>
      </c>
      <c r="R127" s="156">
        <f>Q127*H127</f>
        <v>0</v>
      </c>
      <c r="S127" s="156">
        <v>0</v>
      </c>
      <c r="T127" s="157">
        <f>S127*H127</f>
        <v>0</v>
      </c>
      <c r="U127" s="21"/>
      <c r="V127" s="21"/>
      <c r="W127" s="21"/>
      <c r="X127" s="21"/>
      <c r="Y127" s="21"/>
      <c r="Z127" s="21"/>
      <c r="AA127" s="21"/>
      <c r="AB127" s="21"/>
      <c r="AC127" s="21"/>
      <c r="AD127" s="21"/>
      <c r="AE127" s="21"/>
      <c r="AR127" s="158" t="s">
        <v>90</v>
      </c>
      <c r="AT127" s="158" t="s">
        <v>160</v>
      </c>
      <c r="AU127" s="158" t="s">
        <v>84</v>
      </c>
      <c r="AY127" s="8" t="s">
        <v>158</v>
      </c>
      <c r="BE127" s="159">
        <f>IF(N127="základní",J127,0)</f>
        <v>0</v>
      </c>
      <c r="BF127" s="159">
        <f>IF(N127="snížená",J127,0)</f>
        <v>0</v>
      </c>
      <c r="BG127" s="159">
        <f>IF(N127="zákl. přenesená",J127,0)</f>
        <v>0</v>
      </c>
      <c r="BH127" s="159">
        <f>IF(N127="sníž. přenesená",J127,0)</f>
        <v>0</v>
      </c>
      <c r="BI127" s="159">
        <f>IF(N127="nulová",J127,0)</f>
        <v>0</v>
      </c>
      <c r="BJ127" s="8" t="s">
        <v>80</v>
      </c>
      <c r="BK127" s="159">
        <f>ROUND(I127*H127,2)</f>
        <v>0</v>
      </c>
      <c r="BL127" s="8" t="s">
        <v>90</v>
      </c>
      <c r="BM127" s="158" t="s">
        <v>2218</v>
      </c>
    </row>
    <row r="128" spans="1:65" s="25" customFormat="1" ht="58.5">
      <c r="A128" s="21"/>
      <c r="B128" s="22"/>
      <c r="C128" s="21"/>
      <c r="D128" s="162" t="s">
        <v>552</v>
      </c>
      <c r="E128" s="21"/>
      <c r="F128" s="201" t="s">
        <v>2219</v>
      </c>
      <c r="G128" s="21"/>
      <c r="H128" s="21"/>
      <c r="I128" s="21"/>
      <c r="J128" s="21"/>
      <c r="K128" s="21"/>
      <c r="L128" s="22"/>
      <c r="M128" s="202"/>
      <c r="N128" s="203"/>
      <c r="O128" s="49"/>
      <c r="P128" s="49"/>
      <c r="Q128" s="49"/>
      <c r="R128" s="49"/>
      <c r="S128" s="49"/>
      <c r="T128" s="50"/>
      <c r="U128" s="21"/>
      <c r="V128" s="21"/>
      <c r="W128" s="21"/>
      <c r="X128" s="21"/>
      <c r="Y128" s="21"/>
      <c r="Z128" s="21"/>
      <c r="AA128" s="21"/>
      <c r="AB128" s="21"/>
      <c r="AC128" s="21"/>
      <c r="AD128" s="21"/>
      <c r="AE128" s="21"/>
      <c r="AT128" s="8" t="s">
        <v>552</v>
      </c>
      <c r="AU128" s="8" t="s">
        <v>84</v>
      </c>
    </row>
    <row r="129" spans="1:65" s="135" customFormat="1" ht="22.7" customHeight="1">
      <c r="B129" s="136"/>
      <c r="D129" s="137" t="s">
        <v>74</v>
      </c>
      <c r="E129" s="146" t="s">
        <v>2220</v>
      </c>
      <c r="F129" s="146" t="s">
        <v>2221</v>
      </c>
      <c r="J129" s="147">
        <f>BK129</f>
        <v>0</v>
      </c>
      <c r="L129" s="136"/>
      <c r="M129" s="140"/>
      <c r="N129" s="141"/>
      <c r="O129" s="141"/>
      <c r="P129" s="142">
        <f>SUM(P130:P134)</f>
        <v>0</v>
      </c>
      <c r="Q129" s="141"/>
      <c r="R129" s="142">
        <f>SUM(R130:R134)</f>
        <v>0</v>
      </c>
      <c r="S129" s="141"/>
      <c r="T129" s="143">
        <f>SUM(T130:T134)</f>
        <v>0</v>
      </c>
      <c r="AR129" s="137" t="s">
        <v>93</v>
      </c>
      <c r="AT129" s="144" t="s">
        <v>74</v>
      </c>
      <c r="AU129" s="144" t="s">
        <v>80</v>
      </c>
      <c r="AY129" s="137" t="s">
        <v>158</v>
      </c>
      <c r="BK129" s="145">
        <f>SUM(BK130:BK134)</f>
        <v>0</v>
      </c>
    </row>
    <row r="130" spans="1:65" s="25" customFormat="1" ht="16.5" customHeight="1">
      <c r="A130" s="21"/>
      <c r="B130" s="22"/>
      <c r="C130" s="148" t="s">
        <v>87</v>
      </c>
      <c r="D130" s="148" t="s">
        <v>160</v>
      </c>
      <c r="E130" s="149" t="s">
        <v>2222</v>
      </c>
      <c r="F130" s="150" t="s">
        <v>2223</v>
      </c>
      <c r="G130" s="151" t="s">
        <v>2213</v>
      </c>
      <c r="H130" s="152">
        <v>1</v>
      </c>
      <c r="I130" s="1"/>
      <c r="J130" s="153">
        <f>ROUND(I130*H130,2)</f>
        <v>0</v>
      </c>
      <c r="K130" s="150" t="s">
        <v>1</v>
      </c>
      <c r="L130" s="22"/>
      <c r="M130" s="154" t="s">
        <v>1</v>
      </c>
      <c r="N130" s="155" t="s">
        <v>40</v>
      </c>
      <c r="O130" s="49"/>
      <c r="P130" s="156">
        <f>O130*H130</f>
        <v>0</v>
      </c>
      <c r="Q130" s="156">
        <v>0</v>
      </c>
      <c r="R130" s="156">
        <f>Q130*H130</f>
        <v>0</v>
      </c>
      <c r="S130" s="156">
        <v>0</v>
      </c>
      <c r="T130" s="157">
        <f>S130*H130</f>
        <v>0</v>
      </c>
      <c r="U130" s="21"/>
      <c r="V130" s="21"/>
      <c r="W130" s="21"/>
      <c r="X130" s="21"/>
      <c r="Y130" s="21"/>
      <c r="Z130" s="21"/>
      <c r="AA130" s="21"/>
      <c r="AB130" s="21"/>
      <c r="AC130" s="21"/>
      <c r="AD130" s="21"/>
      <c r="AE130" s="21"/>
      <c r="AR130" s="158" t="s">
        <v>90</v>
      </c>
      <c r="AT130" s="158" t="s">
        <v>160</v>
      </c>
      <c r="AU130" s="158" t="s">
        <v>84</v>
      </c>
      <c r="AY130" s="8" t="s">
        <v>158</v>
      </c>
      <c r="BE130" s="159">
        <f>IF(N130="základní",J130,0)</f>
        <v>0</v>
      </c>
      <c r="BF130" s="159">
        <f>IF(N130="snížená",J130,0)</f>
        <v>0</v>
      </c>
      <c r="BG130" s="159">
        <f>IF(N130="zákl. přenesená",J130,0)</f>
        <v>0</v>
      </c>
      <c r="BH130" s="159">
        <f>IF(N130="sníž. přenesená",J130,0)</f>
        <v>0</v>
      </c>
      <c r="BI130" s="159">
        <f>IF(N130="nulová",J130,0)</f>
        <v>0</v>
      </c>
      <c r="BJ130" s="8" t="s">
        <v>80</v>
      </c>
      <c r="BK130" s="159">
        <f>ROUND(I130*H130,2)</f>
        <v>0</v>
      </c>
      <c r="BL130" s="8" t="s">
        <v>90</v>
      </c>
      <c r="BM130" s="158" t="s">
        <v>2224</v>
      </c>
    </row>
    <row r="131" spans="1:65" s="25" customFormat="1" ht="16.5" customHeight="1">
      <c r="A131" s="21"/>
      <c r="B131" s="22"/>
      <c r="C131" s="148" t="s">
        <v>90</v>
      </c>
      <c r="D131" s="148" t="s">
        <v>160</v>
      </c>
      <c r="E131" s="149" t="s">
        <v>2225</v>
      </c>
      <c r="F131" s="150" t="s">
        <v>2226</v>
      </c>
      <c r="G131" s="151" t="s">
        <v>2213</v>
      </c>
      <c r="H131" s="152">
        <v>1</v>
      </c>
      <c r="I131" s="1"/>
      <c r="J131" s="153">
        <f>ROUND(I131*H131,2)</f>
        <v>0</v>
      </c>
      <c r="K131" s="150" t="s">
        <v>1</v>
      </c>
      <c r="L131" s="22"/>
      <c r="M131" s="154" t="s">
        <v>1</v>
      </c>
      <c r="N131" s="155" t="s">
        <v>40</v>
      </c>
      <c r="O131" s="49"/>
      <c r="P131" s="156">
        <f>O131*H131</f>
        <v>0</v>
      </c>
      <c r="Q131" s="156">
        <v>0</v>
      </c>
      <c r="R131" s="156">
        <f>Q131*H131</f>
        <v>0</v>
      </c>
      <c r="S131" s="156">
        <v>0</v>
      </c>
      <c r="T131" s="157">
        <f>S131*H131</f>
        <v>0</v>
      </c>
      <c r="U131" s="21"/>
      <c r="V131" s="21"/>
      <c r="W131" s="21"/>
      <c r="X131" s="21"/>
      <c r="Y131" s="21"/>
      <c r="Z131" s="21"/>
      <c r="AA131" s="21"/>
      <c r="AB131" s="21"/>
      <c r="AC131" s="21"/>
      <c r="AD131" s="21"/>
      <c r="AE131" s="21"/>
      <c r="AR131" s="158" t="s">
        <v>90</v>
      </c>
      <c r="AT131" s="158" t="s">
        <v>160</v>
      </c>
      <c r="AU131" s="158" t="s">
        <v>84</v>
      </c>
      <c r="AY131" s="8" t="s">
        <v>158</v>
      </c>
      <c r="BE131" s="159">
        <f>IF(N131="základní",J131,0)</f>
        <v>0</v>
      </c>
      <c r="BF131" s="159">
        <f>IF(N131="snížená",J131,0)</f>
        <v>0</v>
      </c>
      <c r="BG131" s="159">
        <f>IF(N131="zákl. přenesená",J131,0)</f>
        <v>0</v>
      </c>
      <c r="BH131" s="159">
        <f>IF(N131="sníž. přenesená",J131,0)</f>
        <v>0</v>
      </c>
      <c r="BI131" s="159">
        <f>IF(N131="nulová",J131,0)</f>
        <v>0</v>
      </c>
      <c r="BJ131" s="8" t="s">
        <v>80</v>
      </c>
      <c r="BK131" s="159">
        <f>ROUND(I131*H131,2)</f>
        <v>0</v>
      </c>
      <c r="BL131" s="8" t="s">
        <v>90</v>
      </c>
      <c r="BM131" s="158" t="s">
        <v>2227</v>
      </c>
    </row>
    <row r="132" spans="1:65" s="25" customFormat="1" ht="39">
      <c r="A132" s="21"/>
      <c r="B132" s="22"/>
      <c r="C132" s="21"/>
      <c r="D132" s="162" t="s">
        <v>552</v>
      </c>
      <c r="E132" s="21"/>
      <c r="F132" s="201" t="s">
        <v>2228</v>
      </c>
      <c r="G132" s="21"/>
      <c r="H132" s="21"/>
      <c r="I132" s="21"/>
      <c r="J132" s="21"/>
      <c r="K132" s="21"/>
      <c r="L132" s="22"/>
      <c r="M132" s="202"/>
      <c r="N132" s="203"/>
      <c r="O132" s="49"/>
      <c r="P132" s="49"/>
      <c r="Q132" s="49"/>
      <c r="R132" s="49"/>
      <c r="S132" s="49"/>
      <c r="T132" s="50"/>
      <c r="U132" s="21"/>
      <c r="V132" s="21"/>
      <c r="W132" s="21"/>
      <c r="X132" s="21"/>
      <c r="Y132" s="21"/>
      <c r="Z132" s="21"/>
      <c r="AA132" s="21"/>
      <c r="AB132" s="21"/>
      <c r="AC132" s="21"/>
      <c r="AD132" s="21"/>
      <c r="AE132" s="21"/>
      <c r="AT132" s="8" t="s">
        <v>552</v>
      </c>
      <c r="AU132" s="8" t="s">
        <v>84</v>
      </c>
    </row>
    <row r="133" spans="1:65" s="25" customFormat="1" ht="16.5" customHeight="1">
      <c r="A133" s="21"/>
      <c r="B133" s="22"/>
      <c r="C133" s="148" t="s">
        <v>93</v>
      </c>
      <c r="D133" s="148" t="s">
        <v>160</v>
      </c>
      <c r="E133" s="149" t="s">
        <v>2229</v>
      </c>
      <c r="F133" s="150" t="s">
        <v>2230</v>
      </c>
      <c r="G133" s="151" t="s">
        <v>2213</v>
      </c>
      <c r="H133" s="152">
        <v>1</v>
      </c>
      <c r="I133" s="1"/>
      <c r="J133" s="153">
        <f>ROUND(I133*H133,2)</f>
        <v>0</v>
      </c>
      <c r="K133" s="150" t="s">
        <v>1</v>
      </c>
      <c r="L133" s="22"/>
      <c r="M133" s="154" t="s">
        <v>1</v>
      </c>
      <c r="N133" s="155" t="s">
        <v>40</v>
      </c>
      <c r="O133" s="49"/>
      <c r="P133" s="156">
        <f>O133*H133</f>
        <v>0</v>
      </c>
      <c r="Q133" s="156">
        <v>0</v>
      </c>
      <c r="R133" s="156">
        <f>Q133*H133</f>
        <v>0</v>
      </c>
      <c r="S133" s="156">
        <v>0</v>
      </c>
      <c r="T133" s="157">
        <f>S133*H133</f>
        <v>0</v>
      </c>
      <c r="U133" s="21"/>
      <c r="V133" s="21"/>
      <c r="W133" s="21"/>
      <c r="X133" s="21"/>
      <c r="Y133" s="21"/>
      <c r="Z133" s="21"/>
      <c r="AA133" s="21"/>
      <c r="AB133" s="21"/>
      <c r="AC133" s="21"/>
      <c r="AD133" s="21"/>
      <c r="AE133" s="21"/>
      <c r="AR133" s="158" t="s">
        <v>90</v>
      </c>
      <c r="AT133" s="158" t="s">
        <v>160</v>
      </c>
      <c r="AU133" s="158" t="s">
        <v>84</v>
      </c>
      <c r="AY133" s="8" t="s">
        <v>158</v>
      </c>
      <c r="BE133" s="159">
        <f>IF(N133="základní",J133,0)</f>
        <v>0</v>
      </c>
      <c r="BF133" s="159">
        <f>IF(N133="snížená",J133,0)</f>
        <v>0</v>
      </c>
      <c r="BG133" s="159">
        <f>IF(N133="zákl. přenesená",J133,0)</f>
        <v>0</v>
      </c>
      <c r="BH133" s="159">
        <f>IF(N133="sníž. přenesená",J133,0)</f>
        <v>0</v>
      </c>
      <c r="BI133" s="159">
        <f>IF(N133="nulová",J133,0)</f>
        <v>0</v>
      </c>
      <c r="BJ133" s="8" t="s">
        <v>80</v>
      </c>
      <c r="BK133" s="159">
        <f>ROUND(I133*H133,2)</f>
        <v>0</v>
      </c>
      <c r="BL133" s="8" t="s">
        <v>90</v>
      </c>
      <c r="BM133" s="158" t="s">
        <v>2231</v>
      </c>
    </row>
    <row r="134" spans="1:65" s="25" customFormat="1" ht="29.25">
      <c r="A134" s="21"/>
      <c r="B134" s="22"/>
      <c r="C134" s="21"/>
      <c r="D134" s="162" t="s">
        <v>552</v>
      </c>
      <c r="E134" s="21"/>
      <c r="F134" s="201" t="s">
        <v>2232</v>
      </c>
      <c r="G134" s="21"/>
      <c r="H134" s="21"/>
      <c r="I134" s="21"/>
      <c r="J134" s="21"/>
      <c r="K134" s="21"/>
      <c r="L134" s="22"/>
      <c r="M134" s="202"/>
      <c r="N134" s="203"/>
      <c r="O134" s="49"/>
      <c r="P134" s="49"/>
      <c r="Q134" s="49"/>
      <c r="R134" s="49"/>
      <c r="S134" s="49"/>
      <c r="T134" s="50"/>
      <c r="U134" s="21"/>
      <c r="V134" s="21"/>
      <c r="W134" s="21"/>
      <c r="X134" s="21"/>
      <c r="Y134" s="21"/>
      <c r="Z134" s="21"/>
      <c r="AA134" s="21"/>
      <c r="AB134" s="21"/>
      <c r="AC134" s="21"/>
      <c r="AD134" s="21"/>
      <c r="AE134" s="21"/>
      <c r="AT134" s="8" t="s">
        <v>552</v>
      </c>
      <c r="AU134" s="8" t="s">
        <v>84</v>
      </c>
    </row>
    <row r="135" spans="1:65" s="135" customFormat="1" ht="22.7" customHeight="1">
      <c r="B135" s="136"/>
      <c r="D135" s="137" t="s">
        <v>74</v>
      </c>
      <c r="E135" s="146" t="s">
        <v>2233</v>
      </c>
      <c r="F135" s="146" t="s">
        <v>2234</v>
      </c>
      <c r="J135" s="147">
        <f>BK135</f>
        <v>0</v>
      </c>
      <c r="L135" s="136"/>
      <c r="M135" s="140"/>
      <c r="N135" s="141"/>
      <c r="O135" s="141"/>
      <c r="P135" s="142">
        <f>SUM(P136:P141)</f>
        <v>0</v>
      </c>
      <c r="Q135" s="141"/>
      <c r="R135" s="142">
        <f>SUM(R136:R141)</f>
        <v>0</v>
      </c>
      <c r="S135" s="141"/>
      <c r="T135" s="143">
        <f>SUM(T136:T141)</f>
        <v>0</v>
      </c>
      <c r="AR135" s="137" t="s">
        <v>93</v>
      </c>
      <c r="AT135" s="144" t="s">
        <v>74</v>
      </c>
      <c r="AU135" s="144" t="s">
        <v>80</v>
      </c>
      <c r="AY135" s="137" t="s">
        <v>158</v>
      </c>
      <c r="BK135" s="145">
        <f>SUM(BK136:BK141)</f>
        <v>0</v>
      </c>
    </row>
    <row r="136" spans="1:65" s="25" customFormat="1" ht="16.5" customHeight="1">
      <c r="A136" s="21"/>
      <c r="B136" s="22"/>
      <c r="C136" s="148" t="s">
        <v>112</v>
      </c>
      <c r="D136" s="148" t="s">
        <v>160</v>
      </c>
      <c r="E136" s="149" t="s">
        <v>2235</v>
      </c>
      <c r="F136" s="150" t="s">
        <v>2236</v>
      </c>
      <c r="G136" s="151" t="s">
        <v>2213</v>
      </c>
      <c r="H136" s="152">
        <v>1</v>
      </c>
      <c r="I136" s="1"/>
      <c r="J136" s="153">
        <f>ROUND(I136*H136,2)</f>
        <v>0</v>
      </c>
      <c r="K136" s="150" t="s">
        <v>1</v>
      </c>
      <c r="L136" s="22"/>
      <c r="M136" s="154" t="s">
        <v>1</v>
      </c>
      <c r="N136" s="155" t="s">
        <v>40</v>
      </c>
      <c r="O136" s="49"/>
      <c r="P136" s="156">
        <f>O136*H136</f>
        <v>0</v>
      </c>
      <c r="Q136" s="156">
        <v>0</v>
      </c>
      <c r="R136" s="156">
        <f>Q136*H136</f>
        <v>0</v>
      </c>
      <c r="S136" s="156">
        <v>0</v>
      </c>
      <c r="T136" s="157">
        <f>S136*H136</f>
        <v>0</v>
      </c>
      <c r="U136" s="21"/>
      <c r="V136" s="21"/>
      <c r="W136" s="21"/>
      <c r="X136" s="21"/>
      <c r="Y136" s="21"/>
      <c r="Z136" s="21"/>
      <c r="AA136" s="21"/>
      <c r="AB136" s="21"/>
      <c r="AC136" s="21"/>
      <c r="AD136" s="21"/>
      <c r="AE136" s="21"/>
      <c r="AR136" s="158" t="s">
        <v>90</v>
      </c>
      <c r="AT136" s="158" t="s">
        <v>160</v>
      </c>
      <c r="AU136" s="158" t="s">
        <v>84</v>
      </c>
      <c r="AY136" s="8" t="s">
        <v>158</v>
      </c>
      <c r="BE136" s="159">
        <f>IF(N136="základní",J136,0)</f>
        <v>0</v>
      </c>
      <c r="BF136" s="159">
        <f>IF(N136="snížená",J136,0)</f>
        <v>0</v>
      </c>
      <c r="BG136" s="159">
        <f>IF(N136="zákl. přenesená",J136,0)</f>
        <v>0</v>
      </c>
      <c r="BH136" s="159">
        <f>IF(N136="sníž. přenesená",J136,0)</f>
        <v>0</v>
      </c>
      <c r="BI136" s="159">
        <f>IF(N136="nulová",J136,0)</f>
        <v>0</v>
      </c>
      <c r="BJ136" s="8" t="s">
        <v>80</v>
      </c>
      <c r="BK136" s="159">
        <f>ROUND(I136*H136,2)</f>
        <v>0</v>
      </c>
      <c r="BL136" s="8" t="s">
        <v>90</v>
      </c>
      <c r="BM136" s="158" t="s">
        <v>2237</v>
      </c>
    </row>
    <row r="137" spans="1:65" s="25" customFormat="1" ht="39">
      <c r="A137" s="21"/>
      <c r="B137" s="22"/>
      <c r="C137" s="21"/>
      <c r="D137" s="162" t="s">
        <v>552</v>
      </c>
      <c r="E137" s="21"/>
      <c r="F137" s="201" t="s">
        <v>2238</v>
      </c>
      <c r="G137" s="21"/>
      <c r="H137" s="21"/>
      <c r="I137" s="21"/>
      <c r="J137" s="21"/>
      <c r="K137" s="21"/>
      <c r="L137" s="22"/>
      <c r="M137" s="202"/>
      <c r="N137" s="203"/>
      <c r="O137" s="49"/>
      <c r="P137" s="49"/>
      <c r="Q137" s="49"/>
      <c r="R137" s="49"/>
      <c r="S137" s="49"/>
      <c r="T137" s="50"/>
      <c r="U137" s="21"/>
      <c r="V137" s="21"/>
      <c r="W137" s="21"/>
      <c r="X137" s="21"/>
      <c r="Y137" s="21"/>
      <c r="Z137" s="21"/>
      <c r="AA137" s="21"/>
      <c r="AB137" s="21"/>
      <c r="AC137" s="21"/>
      <c r="AD137" s="21"/>
      <c r="AE137" s="21"/>
      <c r="AT137" s="8" t="s">
        <v>552</v>
      </c>
      <c r="AU137" s="8" t="s">
        <v>84</v>
      </c>
    </row>
    <row r="138" spans="1:65" s="25" customFormat="1" ht="16.5" customHeight="1">
      <c r="A138" s="21"/>
      <c r="B138" s="22"/>
      <c r="C138" s="148" t="s">
        <v>199</v>
      </c>
      <c r="D138" s="148" t="s">
        <v>160</v>
      </c>
      <c r="E138" s="149" t="s">
        <v>2239</v>
      </c>
      <c r="F138" s="150" t="s">
        <v>2240</v>
      </c>
      <c r="G138" s="151" t="s">
        <v>2213</v>
      </c>
      <c r="H138" s="152">
        <v>1</v>
      </c>
      <c r="I138" s="1"/>
      <c r="J138" s="153">
        <f>ROUND(I138*H138,2)</f>
        <v>0</v>
      </c>
      <c r="K138" s="150" t="s">
        <v>1</v>
      </c>
      <c r="L138" s="22"/>
      <c r="M138" s="154" t="s">
        <v>1</v>
      </c>
      <c r="N138" s="155" t="s">
        <v>40</v>
      </c>
      <c r="O138" s="49"/>
      <c r="P138" s="156">
        <f>O138*H138</f>
        <v>0</v>
      </c>
      <c r="Q138" s="156">
        <v>0</v>
      </c>
      <c r="R138" s="156">
        <f>Q138*H138</f>
        <v>0</v>
      </c>
      <c r="S138" s="156">
        <v>0</v>
      </c>
      <c r="T138" s="157">
        <f>S138*H138</f>
        <v>0</v>
      </c>
      <c r="U138" s="21"/>
      <c r="V138" s="21"/>
      <c r="W138" s="21"/>
      <c r="X138" s="21"/>
      <c r="Y138" s="21"/>
      <c r="Z138" s="21"/>
      <c r="AA138" s="21"/>
      <c r="AB138" s="21"/>
      <c r="AC138" s="21"/>
      <c r="AD138" s="21"/>
      <c r="AE138" s="21"/>
      <c r="AR138" s="158" t="s">
        <v>90</v>
      </c>
      <c r="AT138" s="158" t="s">
        <v>160</v>
      </c>
      <c r="AU138" s="158" t="s">
        <v>84</v>
      </c>
      <c r="AY138" s="8" t="s">
        <v>158</v>
      </c>
      <c r="BE138" s="159">
        <f>IF(N138="základní",J138,0)</f>
        <v>0</v>
      </c>
      <c r="BF138" s="159">
        <f>IF(N138="snížená",J138,0)</f>
        <v>0</v>
      </c>
      <c r="BG138" s="159">
        <f>IF(N138="zákl. přenesená",J138,0)</f>
        <v>0</v>
      </c>
      <c r="BH138" s="159">
        <f>IF(N138="sníž. přenesená",J138,0)</f>
        <v>0</v>
      </c>
      <c r="BI138" s="159">
        <f>IF(N138="nulová",J138,0)</f>
        <v>0</v>
      </c>
      <c r="BJ138" s="8" t="s">
        <v>80</v>
      </c>
      <c r="BK138" s="159">
        <f>ROUND(I138*H138,2)</f>
        <v>0</v>
      </c>
      <c r="BL138" s="8" t="s">
        <v>90</v>
      </c>
      <c r="BM138" s="158" t="s">
        <v>2241</v>
      </c>
    </row>
    <row r="139" spans="1:65" s="25" customFormat="1" ht="39">
      <c r="A139" s="21"/>
      <c r="B139" s="22"/>
      <c r="C139" s="21"/>
      <c r="D139" s="162" t="s">
        <v>552</v>
      </c>
      <c r="E139" s="21"/>
      <c r="F139" s="201" t="s">
        <v>2242</v>
      </c>
      <c r="G139" s="21"/>
      <c r="H139" s="21"/>
      <c r="I139" s="21"/>
      <c r="J139" s="21"/>
      <c r="K139" s="21"/>
      <c r="L139" s="22"/>
      <c r="M139" s="202"/>
      <c r="N139" s="203"/>
      <c r="O139" s="49"/>
      <c r="P139" s="49"/>
      <c r="Q139" s="49"/>
      <c r="R139" s="49"/>
      <c r="S139" s="49"/>
      <c r="T139" s="50"/>
      <c r="U139" s="21"/>
      <c r="V139" s="21"/>
      <c r="W139" s="21"/>
      <c r="X139" s="21"/>
      <c r="Y139" s="21"/>
      <c r="Z139" s="21"/>
      <c r="AA139" s="21"/>
      <c r="AB139" s="21"/>
      <c r="AC139" s="21"/>
      <c r="AD139" s="21"/>
      <c r="AE139" s="21"/>
      <c r="AT139" s="8" t="s">
        <v>552</v>
      </c>
      <c r="AU139" s="8" t="s">
        <v>84</v>
      </c>
    </row>
    <row r="140" spans="1:65" s="25" customFormat="1" ht="16.5" customHeight="1">
      <c r="A140" s="21"/>
      <c r="B140" s="22"/>
      <c r="C140" s="148" t="s">
        <v>213</v>
      </c>
      <c r="D140" s="148" t="s">
        <v>160</v>
      </c>
      <c r="E140" s="149" t="s">
        <v>2243</v>
      </c>
      <c r="F140" s="150" t="s">
        <v>2244</v>
      </c>
      <c r="G140" s="151" t="s">
        <v>2213</v>
      </c>
      <c r="H140" s="152">
        <v>1</v>
      </c>
      <c r="I140" s="1"/>
      <c r="J140" s="153">
        <f>ROUND(I140*H140,2)</f>
        <v>0</v>
      </c>
      <c r="K140" s="150" t="s">
        <v>1</v>
      </c>
      <c r="L140" s="22"/>
      <c r="M140" s="154" t="s">
        <v>1</v>
      </c>
      <c r="N140" s="155" t="s">
        <v>40</v>
      </c>
      <c r="O140" s="49"/>
      <c r="P140" s="156">
        <f>O140*H140</f>
        <v>0</v>
      </c>
      <c r="Q140" s="156">
        <v>0</v>
      </c>
      <c r="R140" s="156">
        <f>Q140*H140</f>
        <v>0</v>
      </c>
      <c r="S140" s="156">
        <v>0</v>
      </c>
      <c r="T140" s="157">
        <f>S140*H140</f>
        <v>0</v>
      </c>
      <c r="U140" s="21"/>
      <c r="V140" s="21"/>
      <c r="W140" s="21"/>
      <c r="X140" s="21"/>
      <c r="Y140" s="21"/>
      <c r="Z140" s="21"/>
      <c r="AA140" s="21"/>
      <c r="AB140" s="21"/>
      <c r="AC140" s="21"/>
      <c r="AD140" s="21"/>
      <c r="AE140" s="21"/>
      <c r="AR140" s="158" t="s">
        <v>90</v>
      </c>
      <c r="AT140" s="158" t="s">
        <v>160</v>
      </c>
      <c r="AU140" s="158" t="s">
        <v>84</v>
      </c>
      <c r="AY140" s="8" t="s">
        <v>158</v>
      </c>
      <c r="BE140" s="159">
        <f>IF(N140="základní",J140,0)</f>
        <v>0</v>
      </c>
      <c r="BF140" s="159">
        <f>IF(N140="snížená",J140,0)</f>
        <v>0</v>
      </c>
      <c r="BG140" s="159">
        <f>IF(N140="zákl. přenesená",J140,0)</f>
        <v>0</v>
      </c>
      <c r="BH140" s="159">
        <f>IF(N140="sníž. přenesená",J140,0)</f>
        <v>0</v>
      </c>
      <c r="BI140" s="159">
        <f>IF(N140="nulová",J140,0)</f>
        <v>0</v>
      </c>
      <c r="BJ140" s="8" t="s">
        <v>80</v>
      </c>
      <c r="BK140" s="159">
        <f>ROUND(I140*H140,2)</f>
        <v>0</v>
      </c>
      <c r="BL140" s="8" t="s">
        <v>90</v>
      </c>
      <c r="BM140" s="158" t="s">
        <v>2245</v>
      </c>
    </row>
    <row r="141" spans="1:65" s="25" customFormat="1" ht="39">
      <c r="A141" s="21"/>
      <c r="B141" s="22"/>
      <c r="C141" s="21"/>
      <c r="D141" s="162" t="s">
        <v>552</v>
      </c>
      <c r="E141" s="21"/>
      <c r="F141" s="201" t="s">
        <v>2246</v>
      </c>
      <c r="G141" s="21"/>
      <c r="H141" s="21"/>
      <c r="I141" s="21"/>
      <c r="J141" s="21"/>
      <c r="K141" s="21"/>
      <c r="L141" s="22"/>
      <c r="M141" s="202"/>
      <c r="N141" s="203"/>
      <c r="O141" s="49"/>
      <c r="P141" s="49"/>
      <c r="Q141" s="49"/>
      <c r="R141" s="49"/>
      <c r="S141" s="49"/>
      <c r="T141" s="50"/>
      <c r="U141" s="21"/>
      <c r="V141" s="21"/>
      <c r="W141" s="21"/>
      <c r="X141" s="21"/>
      <c r="Y141" s="21"/>
      <c r="Z141" s="21"/>
      <c r="AA141" s="21"/>
      <c r="AB141" s="21"/>
      <c r="AC141" s="21"/>
      <c r="AD141" s="21"/>
      <c r="AE141" s="21"/>
      <c r="AT141" s="8" t="s">
        <v>552</v>
      </c>
      <c r="AU141" s="8" t="s">
        <v>84</v>
      </c>
    </row>
    <row r="142" spans="1:65" s="135" customFormat="1" ht="22.7" customHeight="1">
      <c r="B142" s="136"/>
      <c r="D142" s="137" t="s">
        <v>74</v>
      </c>
      <c r="E142" s="146" t="s">
        <v>2247</v>
      </c>
      <c r="F142" s="146" t="s">
        <v>2248</v>
      </c>
      <c r="J142" s="147">
        <f>BK142</f>
        <v>0</v>
      </c>
      <c r="L142" s="136"/>
      <c r="M142" s="140"/>
      <c r="N142" s="141"/>
      <c r="O142" s="141"/>
      <c r="P142" s="142">
        <f>SUM(P143:P146)</f>
        <v>0</v>
      </c>
      <c r="Q142" s="141"/>
      <c r="R142" s="142">
        <f>SUM(R143:R146)</f>
        <v>0</v>
      </c>
      <c r="S142" s="141"/>
      <c r="T142" s="143">
        <f>SUM(T143:T146)</f>
        <v>0</v>
      </c>
      <c r="AR142" s="137" t="s">
        <v>93</v>
      </c>
      <c r="AT142" s="144" t="s">
        <v>74</v>
      </c>
      <c r="AU142" s="144" t="s">
        <v>80</v>
      </c>
      <c r="AY142" s="137" t="s">
        <v>158</v>
      </c>
      <c r="BK142" s="145">
        <f>SUM(BK143:BK146)</f>
        <v>0</v>
      </c>
    </row>
    <row r="143" spans="1:65" s="25" customFormat="1" ht="16.5" customHeight="1">
      <c r="A143" s="21"/>
      <c r="B143" s="22"/>
      <c r="C143" s="148" t="s">
        <v>230</v>
      </c>
      <c r="D143" s="148" t="s">
        <v>160</v>
      </c>
      <c r="E143" s="149" t="s">
        <v>2249</v>
      </c>
      <c r="F143" s="150" t="s">
        <v>2250</v>
      </c>
      <c r="G143" s="151" t="s">
        <v>578</v>
      </c>
      <c r="H143" s="152">
        <v>1</v>
      </c>
      <c r="I143" s="1"/>
      <c r="J143" s="153">
        <f>ROUND(I143*H143,2)</f>
        <v>0</v>
      </c>
      <c r="K143" s="150" t="s">
        <v>164</v>
      </c>
      <c r="L143" s="22"/>
      <c r="M143" s="154" t="s">
        <v>1</v>
      </c>
      <c r="N143" s="155" t="s">
        <v>40</v>
      </c>
      <c r="O143" s="49"/>
      <c r="P143" s="156">
        <f>O143*H143</f>
        <v>0</v>
      </c>
      <c r="Q143" s="156">
        <v>0</v>
      </c>
      <c r="R143" s="156">
        <f>Q143*H143</f>
        <v>0</v>
      </c>
      <c r="S143" s="156">
        <v>0</v>
      </c>
      <c r="T143" s="157">
        <f>S143*H143</f>
        <v>0</v>
      </c>
      <c r="U143" s="21"/>
      <c r="V143" s="21"/>
      <c r="W143" s="21"/>
      <c r="X143" s="21"/>
      <c r="Y143" s="21"/>
      <c r="Z143" s="21"/>
      <c r="AA143" s="21"/>
      <c r="AB143" s="21"/>
      <c r="AC143" s="21"/>
      <c r="AD143" s="21"/>
      <c r="AE143" s="21"/>
      <c r="AR143" s="158" t="s">
        <v>2251</v>
      </c>
      <c r="AT143" s="158" t="s">
        <v>160</v>
      </c>
      <c r="AU143" s="158" t="s">
        <v>84</v>
      </c>
      <c r="AY143" s="8" t="s">
        <v>158</v>
      </c>
      <c r="BE143" s="159">
        <f>IF(N143="základní",J143,0)</f>
        <v>0</v>
      </c>
      <c r="BF143" s="159">
        <f>IF(N143="snížená",J143,0)</f>
        <v>0</v>
      </c>
      <c r="BG143" s="159">
        <f>IF(N143="zákl. přenesená",J143,0)</f>
        <v>0</v>
      </c>
      <c r="BH143" s="159">
        <f>IF(N143="sníž. přenesená",J143,0)</f>
        <v>0</v>
      </c>
      <c r="BI143" s="159">
        <f>IF(N143="nulová",J143,0)</f>
        <v>0</v>
      </c>
      <c r="BJ143" s="8" t="s">
        <v>80</v>
      </c>
      <c r="BK143" s="159">
        <f>ROUND(I143*H143,2)</f>
        <v>0</v>
      </c>
      <c r="BL143" s="8" t="s">
        <v>2251</v>
      </c>
      <c r="BM143" s="158" t="s">
        <v>2252</v>
      </c>
    </row>
    <row r="144" spans="1:65" s="160" customFormat="1">
      <c r="B144" s="161"/>
      <c r="D144" s="162" t="s">
        <v>166</v>
      </c>
      <c r="E144" s="163" t="s">
        <v>1</v>
      </c>
      <c r="F144" s="164" t="s">
        <v>2253</v>
      </c>
      <c r="H144" s="163" t="s">
        <v>1</v>
      </c>
      <c r="L144" s="161"/>
      <c r="M144" s="165"/>
      <c r="N144" s="166"/>
      <c r="O144" s="166"/>
      <c r="P144" s="166"/>
      <c r="Q144" s="166"/>
      <c r="R144" s="166"/>
      <c r="S144" s="166"/>
      <c r="T144" s="167"/>
      <c r="AT144" s="163" t="s">
        <v>166</v>
      </c>
      <c r="AU144" s="163" t="s">
        <v>84</v>
      </c>
      <c r="AV144" s="160" t="s">
        <v>80</v>
      </c>
      <c r="AW144" s="160" t="s">
        <v>31</v>
      </c>
      <c r="AX144" s="160" t="s">
        <v>75</v>
      </c>
      <c r="AY144" s="163" t="s">
        <v>158</v>
      </c>
    </row>
    <row r="145" spans="1:65" s="160" customFormat="1">
      <c r="B145" s="161"/>
      <c r="D145" s="162" t="s">
        <v>166</v>
      </c>
      <c r="E145" s="163" t="s">
        <v>1</v>
      </c>
      <c r="F145" s="164" t="s">
        <v>2254</v>
      </c>
      <c r="H145" s="163" t="s">
        <v>1</v>
      </c>
      <c r="L145" s="161"/>
      <c r="M145" s="165"/>
      <c r="N145" s="166"/>
      <c r="O145" s="166"/>
      <c r="P145" s="166"/>
      <c r="Q145" s="166"/>
      <c r="R145" s="166"/>
      <c r="S145" s="166"/>
      <c r="T145" s="167"/>
      <c r="AT145" s="163" t="s">
        <v>166</v>
      </c>
      <c r="AU145" s="163" t="s">
        <v>84</v>
      </c>
      <c r="AV145" s="160" t="s">
        <v>80</v>
      </c>
      <c r="AW145" s="160" t="s">
        <v>31</v>
      </c>
      <c r="AX145" s="160" t="s">
        <v>75</v>
      </c>
      <c r="AY145" s="163" t="s">
        <v>158</v>
      </c>
    </row>
    <row r="146" spans="1:65" s="168" customFormat="1">
      <c r="B146" s="169"/>
      <c r="D146" s="162" t="s">
        <v>166</v>
      </c>
      <c r="E146" s="170" t="s">
        <v>1</v>
      </c>
      <c r="F146" s="171" t="s">
        <v>80</v>
      </c>
      <c r="H146" s="172">
        <v>1</v>
      </c>
      <c r="L146" s="169"/>
      <c r="M146" s="173"/>
      <c r="N146" s="174"/>
      <c r="O146" s="174"/>
      <c r="P146" s="174"/>
      <c r="Q146" s="174"/>
      <c r="R146" s="174"/>
      <c r="S146" s="174"/>
      <c r="T146" s="175"/>
      <c r="AT146" s="170" t="s">
        <v>166</v>
      </c>
      <c r="AU146" s="170" t="s">
        <v>84</v>
      </c>
      <c r="AV146" s="168" t="s">
        <v>84</v>
      </c>
      <c r="AW146" s="168" t="s">
        <v>31</v>
      </c>
      <c r="AX146" s="168" t="s">
        <v>80</v>
      </c>
      <c r="AY146" s="170" t="s">
        <v>158</v>
      </c>
    </row>
    <row r="147" spans="1:65" s="135" customFormat="1" ht="22.7" customHeight="1">
      <c r="B147" s="136"/>
      <c r="D147" s="137" t="s">
        <v>74</v>
      </c>
      <c r="E147" s="146" t="s">
        <v>2255</v>
      </c>
      <c r="F147" s="146" t="s">
        <v>110</v>
      </c>
      <c r="J147" s="147">
        <f>BK147</f>
        <v>0</v>
      </c>
      <c r="L147" s="136"/>
      <c r="M147" s="140"/>
      <c r="N147" s="141"/>
      <c r="O147" s="141"/>
      <c r="P147" s="142">
        <f>SUM(P148:P155)</f>
        <v>0</v>
      </c>
      <c r="Q147" s="141"/>
      <c r="R147" s="142">
        <f>SUM(R148:R155)</f>
        <v>0</v>
      </c>
      <c r="S147" s="141"/>
      <c r="T147" s="143">
        <f>SUM(T148:T155)</f>
        <v>0</v>
      </c>
      <c r="AR147" s="137" t="s">
        <v>93</v>
      </c>
      <c r="AT147" s="144" t="s">
        <v>74</v>
      </c>
      <c r="AU147" s="144" t="s">
        <v>80</v>
      </c>
      <c r="AY147" s="137" t="s">
        <v>158</v>
      </c>
      <c r="BK147" s="145">
        <f>SUM(BK148:BK155)</f>
        <v>0</v>
      </c>
    </row>
    <row r="148" spans="1:65" s="25" customFormat="1" ht="16.5" customHeight="1">
      <c r="A148" s="21"/>
      <c r="B148" s="22"/>
      <c r="C148" s="148" t="s">
        <v>240</v>
      </c>
      <c r="D148" s="148" t="s">
        <v>160</v>
      </c>
      <c r="E148" s="149" t="s">
        <v>2256</v>
      </c>
      <c r="F148" s="150" t="s">
        <v>2257</v>
      </c>
      <c r="G148" s="151" t="s">
        <v>2213</v>
      </c>
      <c r="H148" s="152">
        <v>1</v>
      </c>
      <c r="I148" s="1"/>
      <c r="J148" s="153">
        <f>ROUND(I148*H148,2)</f>
        <v>0</v>
      </c>
      <c r="K148" s="150" t="s">
        <v>1</v>
      </c>
      <c r="L148" s="22"/>
      <c r="M148" s="154" t="s">
        <v>1</v>
      </c>
      <c r="N148" s="155" t="s">
        <v>40</v>
      </c>
      <c r="O148" s="49"/>
      <c r="P148" s="156">
        <f>O148*H148</f>
        <v>0</v>
      </c>
      <c r="Q148" s="156">
        <v>0</v>
      </c>
      <c r="R148" s="156">
        <f>Q148*H148</f>
        <v>0</v>
      </c>
      <c r="S148" s="156">
        <v>0</v>
      </c>
      <c r="T148" s="157">
        <f>S148*H148</f>
        <v>0</v>
      </c>
      <c r="U148" s="21"/>
      <c r="V148" s="21"/>
      <c r="W148" s="21"/>
      <c r="X148" s="21"/>
      <c r="Y148" s="21"/>
      <c r="Z148" s="21"/>
      <c r="AA148" s="21"/>
      <c r="AB148" s="21"/>
      <c r="AC148" s="21"/>
      <c r="AD148" s="21"/>
      <c r="AE148" s="21"/>
      <c r="AR148" s="158" t="s">
        <v>90</v>
      </c>
      <c r="AT148" s="158" t="s">
        <v>160</v>
      </c>
      <c r="AU148" s="158" t="s">
        <v>84</v>
      </c>
      <c r="AY148" s="8" t="s">
        <v>158</v>
      </c>
      <c r="BE148" s="159">
        <f>IF(N148="základní",J148,0)</f>
        <v>0</v>
      </c>
      <c r="BF148" s="159">
        <f>IF(N148="snížená",J148,0)</f>
        <v>0</v>
      </c>
      <c r="BG148" s="159">
        <f>IF(N148="zákl. přenesená",J148,0)</f>
        <v>0</v>
      </c>
      <c r="BH148" s="159">
        <f>IF(N148="sníž. přenesená",J148,0)</f>
        <v>0</v>
      </c>
      <c r="BI148" s="159">
        <f>IF(N148="nulová",J148,0)</f>
        <v>0</v>
      </c>
      <c r="BJ148" s="8" t="s">
        <v>80</v>
      </c>
      <c r="BK148" s="159">
        <f>ROUND(I148*H148,2)</f>
        <v>0</v>
      </c>
      <c r="BL148" s="8" t="s">
        <v>90</v>
      </c>
      <c r="BM148" s="158" t="s">
        <v>2258</v>
      </c>
    </row>
    <row r="149" spans="1:65" s="25" customFormat="1" ht="29.25">
      <c r="A149" s="21"/>
      <c r="B149" s="22"/>
      <c r="C149" s="21"/>
      <c r="D149" s="162" t="s">
        <v>552</v>
      </c>
      <c r="E149" s="21"/>
      <c r="F149" s="201" t="s">
        <v>2259</v>
      </c>
      <c r="G149" s="21"/>
      <c r="H149" s="21"/>
      <c r="I149" s="21"/>
      <c r="J149" s="21"/>
      <c r="K149" s="21"/>
      <c r="L149" s="22"/>
      <c r="M149" s="202"/>
      <c r="N149" s="203"/>
      <c r="O149" s="49"/>
      <c r="P149" s="49"/>
      <c r="Q149" s="49"/>
      <c r="R149" s="49"/>
      <c r="S149" s="49"/>
      <c r="T149" s="50"/>
      <c r="U149" s="21"/>
      <c r="V149" s="21"/>
      <c r="W149" s="21"/>
      <c r="X149" s="21"/>
      <c r="Y149" s="21"/>
      <c r="Z149" s="21"/>
      <c r="AA149" s="21"/>
      <c r="AB149" s="21"/>
      <c r="AC149" s="21"/>
      <c r="AD149" s="21"/>
      <c r="AE149" s="21"/>
      <c r="AT149" s="8" t="s">
        <v>552</v>
      </c>
      <c r="AU149" s="8" t="s">
        <v>84</v>
      </c>
    </row>
    <row r="150" spans="1:65" s="25" customFormat="1" ht="16.5" customHeight="1">
      <c r="A150" s="21"/>
      <c r="B150" s="22"/>
      <c r="C150" s="148" t="s">
        <v>250</v>
      </c>
      <c r="D150" s="148" t="s">
        <v>160</v>
      </c>
      <c r="E150" s="149" t="s">
        <v>2260</v>
      </c>
      <c r="F150" s="150" t="s">
        <v>2261</v>
      </c>
      <c r="G150" s="151" t="s">
        <v>2213</v>
      </c>
      <c r="H150" s="152">
        <v>1</v>
      </c>
      <c r="I150" s="1"/>
      <c r="J150" s="153">
        <f>ROUND(I150*H150,2)</f>
        <v>0</v>
      </c>
      <c r="K150" s="150" t="s">
        <v>1</v>
      </c>
      <c r="L150" s="22"/>
      <c r="M150" s="154" t="s">
        <v>1</v>
      </c>
      <c r="N150" s="155" t="s">
        <v>40</v>
      </c>
      <c r="O150" s="49"/>
      <c r="P150" s="156">
        <f>O150*H150</f>
        <v>0</v>
      </c>
      <c r="Q150" s="156">
        <v>0</v>
      </c>
      <c r="R150" s="156">
        <f>Q150*H150</f>
        <v>0</v>
      </c>
      <c r="S150" s="156">
        <v>0</v>
      </c>
      <c r="T150" s="157">
        <f>S150*H150</f>
        <v>0</v>
      </c>
      <c r="U150" s="21"/>
      <c r="V150" s="21"/>
      <c r="W150" s="21"/>
      <c r="X150" s="21"/>
      <c r="Y150" s="21"/>
      <c r="Z150" s="21"/>
      <c r="AA150" s="21"/>
      <c r="AB150" s="21"/>
      <c r="AC150" s="21"/>
      <c r="AD150" s="21"/>
      <c r="AE150" s="21"/>
      <c r="AR150" s="158" t="s">
        <v>90</v>
      </c>
      <c r="AT150" s="158" t="s">
        <v>160</v>
      </c>
      <c r="AU150" s="158" t="s">
        <v>84</v>
      </c>
      <c r="AY150" s="8" t="s">
        <v>158</v>
      </c>
      <c r="BE150" s="159">
        <f>IF(N150="základní",J150,0)</f>
        <v>0</v>
      </c>
      <c r="BF150" s="159">
        <f>IF(N150="snížená",J150,0)</f>
        <v>0</v>
      </c>
      <c r="BG150" s="159">
        <f>IF(N150="zákl. přenesená",J150,0)</f>
        <v>0</v>
      </c>
      <c r="BH150" s="159">
        <f>IF(N150="sníž. přenesená",J150,0)</f>
        <v>0</v>
      </c>
      <c r="BI150" s="159">
        <f>IF(N150="nulová",J150,0)</f>
        <v>0</v>
      </c>
      <c r="BJ150" s="8" t="s">
        <v>80</v>
      </c>
      <c r="BK150" s="159">
        <f>ROUND(I150*H150,2)</f>
        <v>0</v>
      </c>
      <c r="BL150" s="8" t="s">
        <v>90</v>
      </c>
      <c r="BM150" s="158" t="s">
        <v>2262</v>
      </c>
    </row>
    <row r="151" spans="1:65" s="25" customFormat="1" ht="68.25">
      <c r="A151" s="21"/>
      <c r="B151" s="22"/>
      <c r="C151" s="21"/>
      <c r="D151" s="162" t="s">
        <v>552</v>
      </c>
      <c r="E151" s="21"/>
      <c r="F151" s="201" t="s">
        <v>2263</v>
      </c>
      <c r="G151" s="21"/>
      <c r="H151" s="21"/>
      <c r="I151" s="21"/>
      <c r="J151" s="21"/>
      <c r="K151" s="21"/>
      <c r="L151" s="22"/>
      <c r="M151" s="202"/>
      <c r="N151" s="203"/>
      <c r="O151" s="49"/>
      <c r="P151" s="49"/>
      <c r="Q151" s="49"/>
      <c r="R151" s="49"/>
      <c r="S151" s="49"/>
      <c r="T151" s="50"/>
      <c r="U151" s="21"/>
      <c r="V151" s="21"/>
      <c r="W151" s="21"/>
      <c r="X151" s="21"/>
      <c r="Y151" s="21"/>
      <c r="Z151" s="21"/>
      <c r="AA151" s="21"/>
      <c r="AB151" s="21"/>
      <c r="AC151" s="21"/>
      <c r="AD151" s="21"/>
      <c r="AE151" s="21"/>
      <c r="AT151" s="8" t="s">
        <v>552</v>
      </c>
      <c r="AU151" s="8" t="s">
        <v>84</v>
      </c>
    </row>
    <row r="152" spans="1:65" s="25" customFormat="1" ht="16.5" customHeight="1">
      <c r="A152" s="21"/>
      <c r="B152" s="22"/>
      <c r="C152" s="148" t="s">
        <v>176</v>
      </c>
      <c r="D152" s="148" t="s">
        <v>160</v>
      </c>
      <c r="E152" s="149" t="s">
        <v>2264</v>
      </c>
      <c r="F152" s="150" t="s">
        <v>2265</v>
      </c>
      <c r="G152" s="151" t="s">
        <v>2213</v>
      </c>
      <c r="H152" s="152">
        <v>1</v>
      </c>
      <c r="I152" s="1"/>
      <c r="J152" s="153">
        <f>ROUND(I152*H152,2)</f>
        <v>0</v>
      </c>
      <c r="K152" s="150" t="s">
        <v>1</v>
      </c>
      <c r="L152" s="22"/>
      <c r="M152" s="154" t="s">
        <v>1</v>
      </c>
      <c r="N152" s="155" t="s">
        <v>40</v>
      </c>
      <c r="O152" s="49"/>
      <c r="P152" s="156">
        <f>O152*H152</f>
        <v>0</v>
      </c>
      <c r="Q152" s="156">
        <v>0</v>
      </c>
      <c r="R152" s="156">
        <f>Q152*H152</f>
        <v>0</v>
      </c>
      <c r="S152" s="156">
        <v>0</v>
      </c>
      <c r="T152" s="157">
        <f>S152*H152</f>
        <v>0</v>
      </c>
      <c r="U152" s="21"/>
      <c r="V152" s="21"/>
      <c r="W152" s="21"/>
      <c r="X152" s="21"/>
      <c r="Y152" s="21"/>
      <c r="Z152" s="21"/>
      <c r="AA152" s="21"/>
      <c r="AB152" s="21"/>
      <c r="AC152" s="21"/>
      <c r="AD152" s="21"/>
      <c r="AE152" s="21"/>
      <c r="AR152" s="158" t="s">
        <v>90</v>
      </c>
      <c r="AT152" s="158" t="s">
        <v>160</v>
      </c>
      <c r="AU152" s="158" t="s">
        <v>84</v>
      </c>
      <c r="AY152" s="8" t="s">
        <v>158</v>
      </c>
      <c r="BE152" s="159">
        <f>IF(N152="základní",J152,0)</f>
        <v>0</v>
      </c>
      <c r="BF152" s="159">
        <f>IF(N152="snížená",J152,0)</f>
        <v>0</v>
      </c>
      <c r="BG152" s="159">
        <f>IF(N152="zákl. přenesená",J152,0)</f>
        <v>0</v>
      </c>
      <c r="BH152" s="159">
        <f>IF(N152="sníž. přenesená",J152,0)</f>
        <v>0</v>
      </c>
      <c r="BI152" s="159">
        <f>IF(N152="nulová",J152,0)</f>
        <v>0</v>
      </c>
      <c r="BJ152" s="8" t="s">
        <v>80</v>
      </c>
      <c r="BK152" s="159">
        <f>ROUND(I152*H152,2)</f>
        <v>0</v>
      </c>
      <c r="BL152" s="8" t="s">
        <v>90</v>
      </c>
      <c r="BM152" s="158" t="s">
        <v>2266</v>
      </c>
    </row>
    <row r="153" spans="1:65" s="25" customFormat="1" ht="29.25">
      <c r="A153" s="21"/>
      <c r="B153" s="22"/>
      <c r="C153" s="21"/>
      <c r="D153" s="162" t="s">
        <v>552</v>
      </c>
      <c r="E153" s="21"/>
      <c r="F153" s="201" t="s">
        <v>2267</v>
      </c>
      <c r="G153" s="21"/>
      <c r="H153" s="21"/>
      <c r="I153" s="21"/>
      <c r="J153" s="21"/>
      <c r="K153" s="21"/>
      <c r="L153" s="22"/>
      <c r="M153" s="202"/>
      <c r="N153" s="203"/>
      <c r="O153" s="49"/>
      <c r="P153" s="49"/>
      <c r="Q153" s="49"/>
      <c r="R153" s="49"/>
      <c r="S153" s="49"/>
      <c r="T153" s="50"/>
      <c r="U153" s="21"/>
      <c r="V153" s="21"/>
      <c r="W153" s="21"/>
      <c r="X153" s="21"/>
      <c r="Y153" s="21"/>
      <c r="Z153" s="21"/>
      <c r="AA153" s="21"/>
      <c r="AB153" s="21"/>
      <c r="AC153" s="21"/>
      <c r="AD153" s="21"/>
      <c r="AE153" s="21"/>
      <c r="AT153" s="8" t="s">
        <v>552</v>
      </c>
      <c r="AU153" s="8" t="s">
        <v>84</v>
      </c>
    </row>
    <row r="154" spans="1:65" s="25" customFormat="1" ht="16.5" customHeight="1">
      <c r="A154" s="21"/>
      <c r="B154" s="22"/>
      <c r="C154" s="148" t="s">
        <v>262</v>
      </c>
      <c r="D154" s="148" t="s">
        <v>160</v>
      </c>
      <c r="E154" s="149" t="s">
        <v>2268</v>
      </c>
      <c r="F154" s="150" t="s">
        <v>2269</v>
      </c>
      <c r="G154" s="151" t="s">
        <v>2213</v>
      </c>
      <c r="H154" s="152">
        <v>1</v>
      </c>
      <c r="I154" s="1"/>
      <c r="J154" s="153">
        <f>ROUND(I154*H154,2)</f>
        <v>0</v>
      </c>
      <c r="K154" s="150" t="s">
        <v>1</v>
      </c>
      <c r="L154" s="22"/>
      <c r="M154" s="154" t="s">
        <v>1</v>
      </c>
      <c r="N154" s="155" t="s">
        <v>40</v>
      </c>
      <c r="O154" s="49"/>
      <c r="P154" s="156">
        <f>O154*H154</f>
        <v>0</v>
      </c>
      <c r="Q154" s="156">
        <v>0</v>
      </c>
      <c r="R154" s="156">
        <f>Q154*H154</f>
        <v>0</v>
      </c>
      <c r="S154" s="156">
        <v>0</v>
      </c>
      <c r="T154" s="157">
        <f>S154*H154</f>
        <v>0</v>
      </c>
      <c r="U154" s="21"/>
      <c r="V154" s="21"/>
      <c r="W154" s="21"/>
      <c r="X154" s="21"/>
      <c r="Y154" s="21"/>
      <c r="Z154" s="21"/>
      <c r="AA154" s="21"/>
      <c r="AB154" s="21"/>
      <c r="AC154" s="21"/>
      <c r="AD154" s="21"/>
      <c r="AE154" s="21"/>
      <c r="AR154" s="158" t="s">
        <v>90</v>
      </c>
      <c r="AT154" s="158" t="s">
        <v>160</v>
      </c>
      <c r="AU154" s="158" t="s">
        <v>84</v>
      </c>
      <c r="AY154" s="8" t="s">
        <v>158</v>
      </c>
      <c r="BE154" s="159">
        <f>IF(N154="základní",J154,0)</f>
        <v>0</v>
      </c>
      <c r="BF154" s="159">
        <f>IF(N154="snížená",J154,0)</f>
        <v>0</v>
      </c>
      <c r="BG154" s="159">
        <f>IF(N154="zákl. přenesená",J154,0)</f>
        <v>0</v>
      </c>
      <c r="BH154" s="159">
        <f>IF(N154="sníž. přenesená",J154,0)</f>
        <v>0</v>
      </c>
      <c r="BI154" s="159">
        <f>IF(N154="nulová",J154,0)</f>
        <v>0</v>
      </c>
      <c r="BJ154" s="8" t="s">
        <v>80</v>
      </c>
      <c r="BK154" s="159">
        <f>ROUND(I154*H154,2)</f>
        <v>0</v>
      </c>
      <c r="BL154" s="8" t="s">
        <v>90</v>
      </c>
      <c r="BM154" s="158" t="s">
        <v>2270</v>
      </c>
    </row>
    <row r="155" spans="1:65" s="25" customFormat="1" ht="48.75">
      <c r="A155" s="21"/>
      <c r="B155" s="22"/>
      <c r="C155" s="21"/>
      <c r="D155" s="162" t="s">
        <v>552</v>
      </c>
      <c r="E155" s="21"/>
      <c r="F155" s="201" t="s">
        <v>2271</v>
      </c>
      <c r="G155" s="21"/>
      <c r="H155" s="21"/>
      <c r="I155" s="21"/>
      <c r="J155" s="21"/>
      <c r="K155" s="21"/>
      <c r="L155" s="22"/>
      <c r="M155" s="211"/>
      <c r="N155" s="212"/>
      <c r="O155" s="206"/>
      <c r="P155" s="206"/>
      <c r="Q155" s="206"/>
      <c r="R155" s="206"/>
      <c r="S155" s="206"/>
      <c r="T155" s="213"/>
      <c r="U155" s="21"/>
      <c r="V155" s="21"/>
      <c r="W155" s="21"/>
      <c r="X155" s="21"/>
      <c r="Y155" s="21"/>
      <c r="Z155" s="21"/>
      <c r="AA155" s="21"/>
      <c r="AB155" s="21"/>
      <c r="AC155" s="21"/>
      <c r="AD155" s="21"/>
      <c r="AE155" s="21"/>
      <c r="AT155" s="8" t="s">
        <v>552</v>
      </c>
      <c r="AU155" s="8" t="s">
        <v>84</v>
      </c>
    </row>
    <row r="156" spans="1:65" s="25" customFormat="1" ht="6.95" customHeight="1">
      <c r="A156" s="21"/>
      <c r="B156" s="37"/>
      <c r="C156" s="38"/>
      <c r="D156" s="38"/>
      <c r="E156" s="38"/>
      <c r="F156" s="38"/>
      <c r="G156" s="38"/>
      <c r="H156" s="38"/>
      <c r="I156" s="38"/>
      <c r="J156" s="38"/>
      <c r="K156" s="38"/>
      <c r="L156" s="22"/>
      <c r="M156" s="21"/>
      <c r="O156" s="21"/>
      <c r="P156" s="21"/>
      <c r="Q156" s="21"/>
      <c r="R156" s="21"/>
      <c r="S156" s="21"/>
      <c r="T156" s="21"/>
      <c r="U156" s="21"/>
      <c r="V156" s="21"/>
      <c r="W156" s="21"/>
      <c r="X156" s="21"/>
      <c r="Y156" s="21"/>
      <c r="Z156" s="21"/>
      <c r="AA156" s="21"/>
      <c r="AB156" s="21"/>
      <c r="AC156" s="21"/>
      <c r="AD156" s="21"/>
      <c r="AE156" s="21"/>
    </row>
  </sheetData>
  <sheetProtection password="C03B" sheet="1" objects="1" scenarios="1"/>
  <autoFilter ref="C121:K155"/>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82"/>
  <sheetViews>
    <sheetView showGridLines="0" tabSelected="1" topLeftCell="A940" workbookViewId="0">
      <selection activeCell="F969" sqref="F969"/>
    </sheetView>
  </sheetViews>
  <sheetFormatPr defaultRowHeight="11.25"/>
  <cols>
    <col min="1" max="1" width="8.33203125" style="7" customWidth="1"/>
    <col min="2" max="2" width="1.1640625" style="7" customWidth="1"/>
    <col min="3" max="3" width="4.1640625" style="7" customWidth="1"/>
    <col min="4" max="4" width="4.33203125" style="7" customWidth="1"/>
    <col min="5" max="5" width="17.1640625" style="7" customWidth="1"/>
    <col min="6" max="6" width="50.83203125" style="7" customWidth="1"/>
    <col min="7" max="7" width="7.5" style="7" customWidth="1"/>
    <col min="8" max="8" width="14" style="7" customWidth="1"/>
    <col min="9" max="9" width="15.83203125" style="7" customWidth="1"/>
    <col min="10" max="11" width="22.33203125" style="7" customWidth="1"/>
    <col min="12" max="12" width="9.33203125" style="7" customWidth="1"/>
    <col min="13" max="13" width="10.83203125" style="7" hidden="1" customWidth="1"/>
    <col min="14" max="14" width="9.33203125" style="7" hidden="1"/>
    <col min="15" max="20" width="14.1640625" style="7" hidden="1" customWidth="1"/>
    <col min="21" max="21" width="16.33203125" style="7" hidden="1" customWidth="1"/>
    <col min="22" max="22" width="12.33203125" style="7" customWidth="1"/>
    <col min="23" max="23" width="16.33203125" style="7" customWidth="1"/>
    <col min="24" max="24" width="12.33203125" style="7" customWidth="1"/>
    <col min="25" max="25" width="15" style="7" customWidth="1"/>
    <col min="26" max="26" width="11" style="7" customWidth="1"/>
    <col min="27" max="27" width="15" style="7" customWidth="1"/>
    <col min="28" max="28" width="16.33203125" style="7" customWidth="1"/>
    <col min="29" max="29" width="11" style="7" customWidth="1"/>
    <col min="30" max="30" width="15" style="7" customWidth="1"/>
    <col min="31" max="31" width="16.33203125" style="7" customWidth="1"/>
    <col min="32" max="43" width="9.33203125" style="7"/>
    <col min="44" max="65" width="9.33203125" style="7" hidden="1"/>
    <col min="66" max="16384" width="9.33203125" style="7"/>
  </cols>
  <sheetData>
    <row r="2" spans="1:46" ht="36.950000000000003" customHeight="1">
      <c r="L2" s="230" t="s">
        <v>5</v>
      </c>
      <c r="M2" s="231"/>
      <c r="N2" s="231"/>
      <c r="O2" s="231"/>
      <c r="P2" s="231"/>
      <c r="Q2" s="231"/>
      <c r="R2" s="231"/>
      <c r="S2" s="231"/>
      <c r="T2" s="231"/>
      <c r="U2" s="231"/>
      <c r="V2" s="231"/>
      <c r="AT2" s="8" t="s">
        <v>83</v>
      </c>
    </row>
    <row r="3" spans="1:46" ht="6.95" customHeight="1">
      <c r="B3" s="9"/>
      <c r="C3" s="10"/>
      <c r="D3" s="10"/>
      <c r="E3" s="10"/>
      <c r="F3" s="10"/>
      <c r="G3" s="10"/>
      <c r="H3" s="10"/>
      <c r="I3" s="10"/>
      <c r="J3" s="10"/>
      <c r="K3" s="10"/>
      <c r="L3" s="11"/>
      <c r="AT3" s="8" t="s">
        <v>84</v>
      </c>
    </row>
    <row r="4" spans="1:46" ht="24.95" customHeight="1">
      <c r="B4" s="11"/>
      <c r="D4" s="12" t="s">
        <v>115</v>
      </c>
      <c r="L4" s="11"/>
      <c r="M4" s="91" t="s">
        <v>10</v>
      </c>
      <c r="AT4" s="8" t="s">
        <v>3</v>
      </c>
    </row>
    <row r="5" spans="1:46" ht="6.95" customHeight="1">
      <c r="B5" s="11"/>
      <c r="L5" s="11"/>
    </row>
    <row r="6" spans="1:46" ht="12" customHeight="1">
      <c r="B6" s="11"/>
      <c r="D6" s="17" t="s">
        <v>15</v>
      </c>
      <c r="L6" s="11"/>
    </row>
    <row r="7" spans="1:46" ht="16.5" customHeight="1">
      <c r="B7" s="11"/>
      <c r="E7" s="258" t="str">
        <f>'Rekapitulace stavby'!K6</f>
        <v>SPŠ stavební Pardubice - rekonstrukce domova mládeže DM4</v>
      </c>
      <c r="F7" s="259"/>
      <c r="G7" s="259"/>
      <c r="H7" s="259"/>
      <c r="L7" s="11"/>
    </row>
    <row r="8" spans="1:46" s="25" customFormat="1" ht="12" customHeight="1">
      <c r="A8" s="21"/>
      <c r="B8" s="22"/>
      <c r="C8" s="21"/>
      <c r="D8" s="17" t="s">
        <v>116</v>
      </c>
      <c r="E8" s="21"/>
      <c r="F8" s="21"/>
      <c r="G8" s="21"/>
      <c r="H8" s="21"/>
      <c r="I8" s="21"/>
      <c r="J8" s="21"/>
      <c r="K8" s="21"/>
      <c r="L8" s="32"/>
      <c r="S8" s="21"/>
      <c r="T8" s="21"/>
      <c r="U8" s="21"/>
      <c r="V8" s="21"/>
      <c r="W8" s="21"/>
      <c r="X8" s="21"/>
      <c r="Y8" s="21"/>
      <c r="Z8" s="21"/>
      <c r="AA8" s="21"/>
      <c r="AB8" s="21"/>
      <c r="AC8" s="21"/>
      <c r="AD8" s="21"/>
      <c r="AE8" s="21"/>
    </row>
    <row r="9" spans="1:46" s="25" customFormat="1" ht="16.5" customHeight="1">
      <c r="A9" s="21"/>
      <c r="B9" s="22"/>
      <c r="C9" s="21"/>
      <c r="D9" s="21"/>
      <c r="E9" s="239" t="s">
        <v>117</v>
      </c>
      <c r="F9" s="257"/>
      <c r="G9" s="257"/>
      <c r="H9" s="257"/>
      <c r="I9" s="21"/>
      <c r="J9" s="21"/>
      <c r="K9" s="21"/>
      <c r="L9" s="32"/>
      <c r="S9" s="21"/>
      <c r="T9" s="21"/>
      <c r="U9" s="21"/>
      <c r="V9" s="21"/>
      <c r="W9" s="21"/>
      <c r="X9" s="21"/>
      <c r="Y9" s="21"/>
      <c r="Z9" s="21"/>
      <c r="AA9" s="21"/>
      <c r="AB9" s="21"/>
      <c r="AC9" s="21"/>
      <c r="AD9" s="21"/>
      <c r="AE9" s="21"/>
    </row>
    <row r="10" spans="1:46" s="25" customFormat="1">
      <c r="A10" s="21"/>
      <c r="B10" s="22"/>
      <c r="C10" s="21"/>
      <c r="D10" s="21"/>
      <c r="E10" s="21"/>
      <c r="F10" s="21"/>
      <c r="G10" s="21"/>
      <c r="H10" s="21"/>
      <c r="I10" s="21"/>
      <c r="J10" s="21"/>
      <c r="K10" s="21"/>
      <c r="L10" s="32"/>
      <c r="S10" s="21"/>
      <c r="T10" s="21"/>
      <c r="U10" s="21"/>
      <c r="V10" s="21"/>
      <c r="W10" s="21"/>
      <c r="X10" s="21"/>
      <c r="Y10" s="21"/>
      <c r="Z10" s="21"/>
      <c r="AA10" s="21"/>
      <c r="AB10" s="21"/>
      <c r="AC10" s="21"/>
      <c r="AD10" s="21"/>
      <c r="AE10" s="21"/>
    </row>
    <row r="11" spans="1:46" s="25" customFormat="1" ht="12" customHeight="1">
      <c r="A11" s="21"/>
      <c r="B11" s="22"/>
      <c r="C11" s="21"/>
      <c r="D11" s="17" t="s">
        <v>17</v>
      </c>
      <c r="E11" s="21"/>
      <c r="F11" s="18" t="s">
        <v>1</v>
      </c>
      <c r="G11" s="21"/>
      <c r="H11" s="21"/>
      <c r="I11" s="17" t="s">
        <v>18</v>
      </c>
      <c r="J11" s="18" t="s">
        <v>1</v>
      </c>
      <c r="K11" s="21"/>
      <c r="L11" s="32"/>
      <c r="S11" s="21"/>
      <c r="T11" s="21"/>
      <c r="U11" s="21"/>
      <c r="V11" s="21"/>
      <c r="W11" s="21"/>
      <c r="X11" s="21"/>
      <c r="Y11" s="21"/>
      <c r="Z11" s="21"/>
      <c r="AA11" s="21"/>
      <c r="AB11" s="21"/>
      <c r="AC11" s="21"/>
      <c r="AD11" s="21"/>
      <c r="AE11" s="21"/>
    </row>
    <row r="12" spans="1:46" s="25" customFormat="1" ht="12" customHeight="1">
      <c r="A12" s="21"/>
      <c r="B12" s="22"/>
      <c r="C12" s="21"/>
      <c r="D12" s="17" t="s">
        <v>19</v>
      </c>
      <c r="E12" s="21"/>
      <c r="F12" s="18" t="s">
        <v>20</v>
      </c>
      <c r="G12" s="21"/>
      <c r="H12" s="21"/>
      <c r="I12" s="17" t="s">
        <v>21</v>
      </c>
      <c r="J12" s="92" t="str">
        <f>'Rekapitulace stavby'!AN8</f>
        <v>22. 9. 2020</v>
      </c>
      <c r="K12" s="21"/>
      <c r="L12" s="32"/>
      <c r="S12" s="21"/>
      <c r="T12" s="21"/>
      <c r="U12" s="21"/>
      <c r="V12" s="21"/>
      <c r="W12" s="21"/>
      <c r="X12" s="21"/>
      <c r="Y12" s="21"/>
      <c r="Z12" s="21"/>
      <c r="AA12" s="21"/>
      <c r="AB12" s="21"/>
      <c r="AC12" s="21"/>
      <c r="AD12" s="21"/>
      <c r="AE12" s="21"/>
    </row>
    <row r="13" spans="1:46" s="25" customFormat="1" ht="10.7" customHeight="1">
      <c r="A13" s="21"/>
      <c r="B13" s="22"/>
      <c r="C13" s="21"/>
      <c r="D13" s="21"/>
      <c r="E13" s="21"/>
      <c r="F13" s="21"/>
      <c r="G13" s="21"/>
      <c r="H13" s="21"/>
      <c r="I13" s="21"/>
      <c r="J13" s="21"/>
      <c r="K13" s="21"/>
      <c r="L13" s="32"/>
      <c r="S13" s="21"/>
      <c r="T13" s="21"/>
      <c r="U13" s="21"/>
      <c r="V13" s="21"/>
      <c r="W13" s="21"/>
      <c r="X13" s="21"/>
      <c r="Y13" s="21"/>
      <c r="Z13" s="21"/>
      <c r="AA13" s="21"/>
      <c r="AB13" s="21"/>
      <c r="AC13" s="21"/>
      <c r="AD13" s="21"/>
      <c r="AE13" s="21"/>
    </row>
    <row r="14" spans="1:46" s="25" customFormat="1" ht="12" customHeight="1">
      <c r="A14" s="21"/>
      <c r="B14" s="22"/>
      <c r="C14" s="21"/>
      <c r="D14" s="17" t="s">
        <v>23</v>
      </c>
      <c r="E14" s="21"/>
      <c r="F14" s="21"/>
      <c r="G14" s="21"/>
      <c r="H14" s="21"/>
      <c r="I14" s="17" t="s">
        <v>24</v>
      </c>
      <c r="J14" s="18" t="s">
        <v>1</v>
      </c>
      <c r="K14" s="21"/>
      <c r="L14" s="32"/>
      <c r="S14" s="21"/>
      <c r="T14" s="21"/>
      <c r="U14" s="21"/>
      <c r="V14" s="21"/>
      <c r="W14" s="21"/>
      <c r="X14" s="21"/>
      <c r="Y14" s="21"/>
      <c r="Z14" s="21"/>
      <c r="AA14" s="21"/>
      <c r="AB14" s="21"/>
      <c r="AC14" s="21"/>
      <c r="AD14" s="21"/>
      <c r="AE14" s="21"/>
    </row>
    <row r="15" spans="1:46" s="25" customFormat="1" ht="18" customHeight="1">
      <c r="A15" s="21"/>
      <c r="B15" s="22"/>
      <c r="C15" s="21"/>
      <c r="D15" s="21"/>
      <c r="E15" s="18" t="s">
        <v>25</v>
      </c>
      <c r="F15" s="21"/>
      <c r="G15" s="21"/>
      <c r="H15" s="21"/>
      <c r="I15" s="17" t="s">
        <v>26</v>
      </c>
      <c r="J15" s="18" t="s">
        <v>1</v>
      </c>
      <c r="K15" s="21"/>
      <c r="L15" s="32"/>
      <c r="S15" s="21"/>
      <c r="T15" s="21"/>
      <c r="U15" s="21"/>
      <c r="V15" s="21"/>
      <c r="W15" s="21"/>
      <c r="X15" s="21"/>
      <c r="Y15" s="21"/>
      <c r="Z15" s="21"/>
      <c r="AA15" s="21"/>
      <c r="AB15" s="21"/>
      <c r="AC15" s="21"/>
      <c r="AD15" s="21"/>
      <c r="AE15" s="21"/>
    </row>
    <row r="16" spans="1:46" s="25" customFormat="1" ht="6.95" customHeight="1">
      <c r="A16" s="21"/>
      <c r="B16" s="22"/>
      <c r="C16" s="21"/>
      <c r="D16" s="21"/>
      <c r="E16" s="21"/>
      <c r="F16" s="21"/>
      <c r="G16" s="21"/>
      <c r="H16" s="21"/>
      <c r="I16" s="21"/>
      <c r="J16" s="21"/>
      <c r="K16" s="21"/>
      <c r="L16" s="32"/>
      <c r="S16" s="21"/>
      <c r="T16" s="21"/>
      <c r="U16" s="21"/>
      <c r="V16" s="21"/>
      <c r="W16" s="21"/>
      <c r="X16" s="21"/>
      <c r="Y16" s="21"/>
      <c r="Z16" s="21"/>
      <c r="AA16" s="21"/>
      <c r="AB16" s="21"/>
      <c r="AC16" s="21"/>
      <c r="AD16" s="21"/>
      <c r="AE16" s="21"/>
    </row>
    <row r="17" spans="1:31" s="25" customFormat="1" ht="12" customHeight="1">
      <c r="A17" s="21"/>
      <c r="B17" s="22"/>
      <c r="C17" s="21"/>
      <c r="D17" s="17" t="s">
        <v>27</v>
      </c>
      <c r="E17" s="21"/>
      <c r="F17" s="21"/>
      <c r="G17" s="21"/>
      <c r="H17" s="21"/>
      <c r="I17" s="17" t="s">
        <v>24</v>
      </c>
      <c r="J17" s="5" t="str">
        <f>'Rekapitulace stavby'!AN13</f>
        <v>Vyplň údaj</v>
      </c>
      <c r="K17" s="21"/>
      <c r="L17" s="32"/>
      <c r="S17" s="21"/>
      <c r="T17" s="21"/>
      <c r="U17" s="21"/>
      <c r="V17" s="21"/>
      <c r="W17" s="21"/>
      <c r="X17" s="21"/>
      <c r="Y17" s="21"/>
      <c r="Z17" s="21"/>
      <c r="AA17" s="21"/>
      <c r="AB17" s="21"/>
      <c r="AC17" s="21"/>
      <c r="AD17" s="21"/>
      <c r="AE17" s="21"/>
    </row>
    <row r="18" spans="1:31" s="25" customFormat="1" ht="18" customHeight="1">
      <c r="A18" s="21"/>
      <c r="B18" s="22"/>
      <c r="C18" s="21"/>
      <c r="D18" s="21"/>
      <c r="E18" s="260" t="str">
        <f>'Rekapitulace stavby'!E14</f>
        <v>Vyplň údaj</v>
      </c>
      <c r="F18" s="261"/>
      <c r="G18" s="261"/>
      <c r="H18" s="261"/>
      <c r="I18" s="17" t="s">
        <v>26</v>
      </c>
      <c r="J18" s="5" t="str">
        <f>'Rekapitulace stavby'!AN14</f>
        <v>Vyplň údaj</v>
      </c>
      <c r="K18" s="21"/>
      <c r="L18" s="32"/>
      <c r="S18" s="21"/>
      <c r="T18" s="21"/>
      <c r="U18" s="21"/>
      <c r="V18" s="21"/>
      <c r="W18" s="21"/>
      <c r="X18" s="21"/>
      <c r="Y18" s="21"/>
      <c r="Z18" s="21"/>
      <c r="AA18" s="21"/>
      <c r="AB18" s="21"/>
      <c r="AC18" s="21"/>
      <c r="AD18" s="21"/>
      <c r="AE18" s="21"/>
    </row>
    <row r="19" spans="1:31" s="25" customFormat="1" ht="6.95" customHeight="1">
      <c r="A19" s="21"/>
      <c r="B19" s="22"/>
      <c r="C19" s="21"/>
      <c r="D19" s="21"/>
      <c r="E19" s="21"/>
      <c r="F19" s="21"/>
      <c r="G19" s="21"/>
      <c r="H19" s="21"/>
      <c r="I19" s="21"/>
      <c r="J19" s="21"/>
      <c r="K19" s="21"/>
      <c r="L19" s="32"/>
      <c r="S19" s="21"/>
      <c r="T19" s="21"/>
      <c r="U19" s="21"/>
      <c r="V19" s="21"/>
      <c r="W19" s="21"/>
      <c r="X19" s="21"/>
      <c r="Y19" s="21"/>
      <c r="Z19" s="21"/>
      <c r="AA19" s="21"/>
      <c r="AB19" s="21"/>
      <c r="AC19" s="21"/>
      <c r="AD19" s="21"/>
      <c r="AE19" s="21"/>
    </row>
    <row r="20" spans="1:31" s="25" customFormat="1" ht="12" customHeight="1">
      <c r="A20" s="21"/>
      <c r="B20" s="22"/>
      <c r="C20" s="21"/>
      <c r="D20" s="17" t="s">
        <v>29</v>
      </c>
      <c r="E20" s="21"/>
      <c r="F20" s="21"/>
      <c r="G20" s="21"/>
      <c r="H20" s="21"/>
      <c r="I20" s="17" t="s">
        <v>24</v>
      </c>
      <c r="J20" s="18" t="s">
        <v>1</v>
      </c>
      <c r="K20" s="21"/>
      <c r="L20" s="32"/>
      <c r="S20" s="21"/>
      <c r="T20" s="21"/>
      <c r="U20" s="21"/>
      <c r="V20" s="21"/>
      <c r="W20" s="21"/>
      <c r="X20" s="21"/>
      <c r="Y20" s="21"/>
      <c r="Z20" s="21"/>
      <c r="AA20" s="21"/>
      <c r="AB20" s="21"/>
      <c r="AC20" s="21"/>
      <c r="AD20" s="21"/>
      <c r="AE20" s="21"/>
    </row>
    <row r="21" spans="1:31" s="25" customFormat="1" ht="18" customHeight="1">
      <c r="A21" s="21"/>
      <c r="B21" s="22"/>
      <c r="C21" s="21"/>
      <c r="D21" s="21"/>
      <c r="E21" s="18" t="s">
        <v>30</v>
      </c>
      <c r="F21" s="21"/>
      <c r="G21" s="21"/>
      <c r="H21" s="21"/>
      <c r="I21" s="17" t="s">
        <v>26</v>
      </c>
      <c r="J21" s="18" t="s">
        <v>1</v>
      </c>
      <c r="K21" s="21"/>
      <c r="L21" s="32"/>
      <c r="S21" s="21"/>
      <c r="T21" s="21"/>
      <c r="U21" s="21"/>
      <c r="V21" s="21"/>
      <c r="W21" s="21"/>
      <c r="X21" s="21"/>
      <c r="Y21" s="21"/>
      <c r="Z21" s="21"/>
      <c r="AA21" s="21"/>
      <c r="AB21" s="21"/>
      <c r="AC21" s="21"/>
      <c r="AD21" s="21"/>
      <c r="AE21" s="21"/>
    </row>
    <row r="22" spans="1:31" s="25" customFormat="1" ht="6.95" customHeight="1">
      <c r="A22" s="21"/>
      <c r="B22" s="22"/>
      <c r="C22" s="21"/>
      <c r="D22" s="21"/>
      <c r="E22" s="21"/>
      <c r="F22" s="21"/>
      <c r="G22" s="21"/>
      <c r="H22" s="21"/>
      <c r="I22" s="21"/>
      <c r="J22" s="21"/>
      <c r="K22" s="21"/>
      <c r="L22" s="32"/>
      <c r="S22" s="21"/>
      <c r="T22" s="21"/>
      <c r="U22" s="21"/>
      <c r="V22" s="21"/>
      <c r="W22" s="21"/>
      <c r="X22" s="21"/>
      <c r="Y22" s="21"/>
      <c r="Z22" s="21"/>
      <c r="AA22" s="21"/>
      <c r="AB22" s="21"/>
      <c r="AC22" s="21"/>
      <c r="AD22" s="21"/>
      <c r="AE22" s="21"/>
    </row>
    <row r="23" spans="1:31" s="25" customFormat="1" ht="12" customHeight="1">
      <c r="A23" s="21"/>
      <c r="B23" s="22"/>
      <c r="C23" s="21"/>
      <c r="D23" s="17" t="s">
        <v>32</v>
      </c>
      <c r="E23" s="21"/>
      <c r="F23" s="21"/>
      <c r="G23" s="21"/>
      <c r="H23" s="21"/>
      <c r="I23" s="17" t="s">
        <v>24</v>
      </c>
      <c r="J23" s="18" t="str">
        <f>IF('Rekapitulace stavby'!AN19="","",'Rekapitulace stavby'!AN19)</f>
        <v/>
      </c>
      <c r="K23" s="21"/>
      <c r="L23" s="32"/>
      <c r="S23" s="21"/>
      <c r="T23" s="21"/>
      <c r="U23" s="21"/>
      <c r="V23" s="21"/>
      <c r="W23" s="21"/>
      <c r="X23" s="21"/>
      <c r="Y23" s="21"/>
      <c r="Z23" s="21"/>
      <c r="AA23" s="21"/>
      <c r="AB23" s="21"/>
      <c r="AC23" s="21"/>
      <c r="AD23" s="21"/>
      <c r="AE23" s="21"/>
    </row>
    <row r="24" spans="1:31" s="25" customFormat="1" ht="18" customHeight="1">
      <c r="A24" s="21"/>
      <c r="B24" s="22"/>
      <c r="C24" s="21"/>
      <c r="D24" s="21"/>
      <c r="E24" s="18" t="str">
        <f>IF('Rekapitulace stavby'!E20="","",'Rekapitulace stavby'!E20)</f>
        <v xml:space="preserve"> </v>
      </c>
      <c r="F24" s="21"/>
      <c r="G24" s="21"/>
      <c r="H24" s="21"/>
      <c r="I24" s="17" t="s">
        <v>26</v>
      </c>
      <c r="J24" s="18" t="str">
        <f>IF('Rekapitulace stavby'!AN20="","",'Rekapitulace stavby'!AN20)</f>
        <v/>
      </c>
      <c r="K24" s="21"/>
      <c r="L24" s="32"/>
      <c r="S24" s="21"/>
      <c r="T24" s="21"/>
      <c r="U24" s="21"/>
      <c r="V24" s="21"/>
      <c r="W24" s="21"/>
      <c r="X24" s="21"/>
      <c r="Y24" s="21"/>
      <c r="Z24" s="21"/>
      <c r="AA24" s="21"/>
      <c r="AB24" s="21"/>
      <c r="AC24" s="21"/>
      <c r="AD24" s="21"/>
      <c r="AE24" s="21"/>
    </row>
    <row r="25" spans="1:31" s="25" customFormat="1" ht="6.95" customHeight="1">
      <c r="A25" s="21"/>
      <c r="B25" s="22"/>
      <c r="C25" s="21"/>
      <c r="D25" s="21"/>
      <c r="E25" s="21"/>
      <c r="F25" s="21"/>
      <c r="G25" s="21"/>
      <c r="H25" s="21"/>
      <c r="I25" s="21"/>
      <c r="J25" s="21"/>
      <c r="K25" s="21"/>
      <c r="L25" s="32"/>
      <c r="S25" s="21"/>
      <c r="T25" s="21"/>
      <c r="U25" s="21"/>
      <c r="V25" s="21"/>
      <c r="W25" s="21"/>
      <c r="X25" s="21"/>
      <c r="Y25" s="21"/>
      <c r="Z25" s="21"/>
      <c r="AA25" s="21"/>
      <c r="AB25" s="21"/>
      <c r="AC25" s="21"/>
      <c r="AD25" s="21"/>
      <c r="AE25" s="21"/>
    </row>
    <row r="26" spans="1:31" s="25" customFormat="1" ht="12" customHeight="1">
      <c r="A26" s="21"/>
      <c r="B26" s="22"/>
      <c r="C26" s="21"/>
      <c r="D26" s="17" t="s">
        <v>34</v>
      </c>
      <c r="E26" s="21"/>
      <c r="F26" s="21"/>
      <c r="G26" s="21"/>
      <c r="H26" s="21"/>
      <c r="I26" s="21"/>
      <c r="J26" s="21"/>
      <c r="K26" s="21"/>
      <c r="L26" s="32"/>
      <c r="S26" s="21"/>
      <c r="T26" s="21"/>
      <c r="U26" s="21"/>
      <c r="V26" s="21"/>
      <c r="W26" s="21"/>
      <c r="X26" s="21"/>
      <c r="Y26" s="21"/>
      <c r="Z26" s="21"/>
      <c r="AA26" s="21"/>
      <c r="AB26" s="21"/>
      <c r="AC26" s="21"/>
      <c r="AD26" s="21"/>
      <c r="AE26" s="21"/>
    </row>
    <row r="27" spans="1:31" s="96" customFormat="1" ht="16.5" customHeight="1">
      <c r="A27" s="93"/>
      <c r="B27" s="94"/>
      <c r="C27" s="93"/>
      <c r="D27" s="93"/>
      <c r="E27" s="251" t="s">
        <v>1</v>
      </c>
      <c r="F27" s="251"/>
      <c r="G27" s="251"/>
      <c r="H27" s="251"/>
      <c r="I27" s="93"/>
      <c r="J27" s="93"/>
      <c r="K27" s="93"/>
      <c r="L27" s="95"/>
      <c r="S27" s="93"/>
      <c r="T27" s="93"/>
      <c r="U27" s="93"/>
      <c r="V27" s="93"/>
      <c r="W27" s="93"/>
      <c r="X27" s="93"/>
      <c r="Y27" s="93"/>
      <c r="Z27" s="93"/>
      <c r="AA27" s="93"/>
      <c r="AB27" s="93"/>
      <c r="AC27" s="93"/>
      <c r="AD27" s="93"/>
      <c r="AE27" s="93"/>
    </row>
    <row r="28" spans="1:31" s="25" customFormat="1" ht="6.95" customHeight="1">
      <c r="A28" s="21"/>
      <c r="B28" s="22"/>
      <c r="C28" s="21"/>
      <c r="D28" s="21"/>
      <c r="E28" s="21"/>
      <c r="F28" s="21"/>
      <c r="G28" s="21"/>
      <c r="H28" s="21"/>
      <c r="I28" s="21"/>
      <c r="J28" s="21"/>
      <c r="K28" s="21"/>
      <c r="L28" s="32"/>
      <c r="S28" s="21"/>
      <c r="T28" s="21"/>
      <c r="U28" s="21"/>
      <c r="V28" s="21"/>
      <c r="W28" s="21"/>
      <c r="X28" s="21"/>
      <c r="Y28" s="21"/>
      <c r="Z28" s="21"/>
      <c r="AA28" s="21"/>
      <c r="AB28" s="21"/>
      <c r="AC28" s="21"/>
      <c r="AD28" s="21"/>
      <c r="AE28" s="21"/>
    </row>
    <row r="29" spans="1:31" s="25" customFormat="1" ht="6.95" customHeight="1">
      <c r="A29" s="21"/>
      <c r="B29" s="22"/>
      <c r="C29" s="21"/>
      <c r="D29" s="57"/>
      <c r="E29" s="57"/>
      <c r="F29" s="57"/>
      <c r="G29" s="57"/>
      <c r="H29" s="57"/>
      <c r="I29" s="57"/>
      <c r="J29" s="57"/>
      <c r="K29" s="57"/>
      <c r="L29" s="32"/>
      <c r="S29" s="21"/>
      <c r="T29" s="21"/>
      <c r="U29" s="21"/>
      <c r="V29" s="21"/>
      <c r="W29" s="21"/>
      <c r="X29" s="21"/>
      <c r="Y29" s="21"/>
      <c r="Z29" s="21"/>
      <c r="AA29" s="21"/>
      <c r="AB29" s="21"/>
      <c r="AC29" s="21"/>
      <c r="AD29" s="21"/>
      <c r="AE29" s="21"/>
    </row>
    <row r="30" spans="1:31" s="25" customFormat="1" ht="25.35" customHeight="1">
      <c r="A30" s="21"/>
      <c r="B30" s="22"/>
      <c r="C30" s="21"/>
      <c r="D30" s="97" t="s">
        <v>35</v>
      </c>
      <c r="E30" s="21"/>
      <c r="F30" s="21"/>
      <c r="G30" s="21"/>
      <c r="H30" s="21"/>
      <c r="I30" s="21"/>
      <c r="J30" s="98">
        <f>ROUND(J136, 2)</f>
        <v>0</v>
      </c>
      <c r="K30" s="21"/>
      <c r="L30" s="32"/>
      <c r="S30" s="21"/>
      <c r="T30" s="21"/>
      <c r="U30" s="21"/>
      <c r="V30" s="21"/>
      <c r="W30" s="21"/>
      <c r="X30" s="21"/>
      <c r="Y30" s="21"/>
      <c r="Z30" s="21"/>
      <c r="AA30" s="21"/>
      <c r="AB30" s="21"/>
      <c r="AC30" s="21"/>
      <c r="AD30" s="21"/>
      <c r="AE30" s="21"/>
    </row>
    <row r="31" spans="1:31" s="25" customFormat="1" ht="6.95" customHeight="1">
      <c r="A31" s="21"/>
      <c r="B31" s="22"/>
      <c r="C31" s="21"/>
      <c r="D31" s="57"/>
      <c r="E31" s="57"/>
      <c r="F31" s="57"/>
      <c r="G31" s="57"/>
      <c r="H31" s="57"/>
      <c r="I31" s="57"/>
      <c r="J31" s="57"/>
      <c r="K31" s="57"/>
      <c r="L31" s="32"/>
      <c r="S31" s="21"/>
      <c r="T31" s="21"/>
      <c r="U31" s="21"/>
      <c r="V31" s="21"/>
      <c r="W31" s="21"/>
      <c r="X31" s="21"/>
      <c r="Y31" s="21"/>
      <c r="Z31" s="21"/>
      <c r="AA31" s="21"/>
      <c r="AB31" s="21"/>
      <c r="AC31" s="21"/>
      <c r="AD31" s="21"/>
      <c r="AE31" s="21"/>
    </row>
    <row r="32" spans="1:31" s="25" customFormat="1" ht="14.45" customHeight="1">
      <c r="A32" s="21"/>
      <c r="B32" s="22"/>
      <c r="C32" s="21"/>
      <c r="D32" s="21"/>
      <c r="E32" s="21"/>
      <c r="F32" s="99" t="s">
        <v>37</v>
      </c>
      <c r="G32" s="21"/>
      <c r="H32" s="21"/>
      <c r="I32" s="99" t="s">
        <v>36</v>
      </c>
      <c r="J32" s="99" t="s">
        <v>38</v>
      </c>
      <c r="K32" s="21"/>
      <c r="L32" s="32"/>
      <c r="S32" s="21"/>
      <c r="T32" s="21"/>
      <c r="U32" s="21"/>
      <c r="V32" s="21"/>
      <c r="W32" s="21"/>
      <c r="X32" s="21"/>
      <c r="Y32" s="21"/>
      <c r="Z32" s="21"/>
      <c r="AA32" s="21"/>
      <c r="AB32" s="21"/>
      <c r="AC32" s="21"/>
      <c r="AD32" s="21"/>
      <c r="AE32" s="21"/>
    </row>
    <row r="33" spans="1:31" s="25" customFormat="1" ht="14.45" customHeight="1">
      <c r="A33" s="21"/>
      <c r="B33" s="22"/>
      <c r="C33" s="21"/>
      <c r="D33" s="100" t="s">
        <v>39</v>
      </c>
      <c r="E33" s="17" t="s">
        <v>40</v>
      </c>
      <c r="F33" s="101">
        <f>ROUND((SUM(BE136:BE1481)),  2)</f>
        <v>0</v>
      </c>
      <c r="G33" s="21"/>
      <c r="H33" s="21"/>
      <c r="I33" s="102">
        <v>0.21</v>
      </c>
      <c r="J33" s="101">
        <f>ROUND(((SUM(BE136:BE1481))*I33),  2)</f>
        <v>0</v>
      </c>
      <c r="K33" s="21"/>
      <c r="L33" s="32"/>
      <c r="S33" s="21"/>
      <c r="T33" s="21"/>
      <c r="U33" s="21"/>
      <c r="V33" s="21"/>
      <c r="W33" s="21"/>
      <c r="X33" s="21"/>
      <c r="Y33" s="21"/>
      <c r="Z33" s="21"/>
      <c r="AA33" s="21"/>
      <c r="AB33" s="21"/>
      <c r="AC33" s="21"/>
      <c r="AD33" s="21"/>
      <c r="AE33" s="21"/>
    </row>
    <row r="34" spans="1:31" s="25" customFormat="1" ht="14.45" customHeight="1">
      <c r="A34" s="21"/>
      <c r="B34" s="22"/>
      <c r="C34" s="21"/>
      <c r="D34" s="21"/>
      <c r="E34" s="17" t="s">
        <v>41</v>
      </c>
      <c r="F34" s="101">
        <f>ROUND((SUM(BF136:BF1481)),  2)</f>
        <v>0</v>
      </c>
      <c r="G34" s="21"/>
      <c r="H34" s="21"/>
      <c r="I34" s="102">
        <v>0.15</v>
      </c>
      <c r="J34" s="101">
        <f>ROUND(((SUM(BF136:BF1481))*I34),  2)</f>
        <v>0</v>
      </c>
      <c r="K34" s="21"/>
      <c r="L34" s="32"/>
      <c r="S34" s="21"/>
      <c r="T34" s="21"/>
      <c r="U34" s="21"/>
      <c r="V34" s="21"/>
      <c r="W34" s="21"/>
      <c r="X34" s="21"/>
      <c r="Y34" s="21"/>
      <c r="Z34" s="21"/>
      <c r="AA34" s="21"/>
      <c r="AB34" s="21"/>
      <c r="AC34" s="21"/>
      <c r="AD34" s="21"/>
      <c r="AE34" s="21"/>
    </row>
    <row r="35" spans="1:31" s="25" customFormat="1" ht="14.45" hidden="1" customHeight="1">
      <c r="A35" s="21"/>
      <c r="B35" s="22"/>
      <c r="C35" s="21"/>
      <c r="D35" s="21"/>
      <c r="E35" s="17" t="s">
        <v>42</v>
      </c>
      <c r="F35" s="101">
        <f>ROUND((SUM(BG136:BG1481)),  2)</f>
        <v>0</v>
      </c>
      <c r="G35" s="21"/>
      <c r="H35" s="21"/>
      <c r="I35" s="102">
        <v>0.21</v>
      </c>
      <c r="J35" s="101">
        <f>0</f>
        <v>0</v>
      </c>
      <c r="K35" s="21"/>
      <c r="L35" s="32"/>
      <c r="S35" s="21"/>
      <c r="T35" s="21"/>
      <c r="U35" s="21"/>
      <c r="V35" s="21"/>
      <c r="W35" s="21"/>
      <c r="X35" s="21"/>
      <c r="Y35" s="21"/>
      <c r="Z35" s="21"/>
      <c r="AA35" s="21"/>
      <c r="AB35" s="21"/>
      <c r="AC35" s="21"/>
      <c r="AD35" s="21"/>
      <c r="AE35" s="21"/>
    </row>
    <row r="36" spans="1:31" s="25" customFormat="1" ht="14.45" hidden="1" customHeight="1">
      <c r="A36" s="21"/>
      <c r="B36" s="22"/>
      <c r="C36" s="21"/>
      <c r="D36" s="21"/>
      <c r="E36" s="17" t="s">
        <v>43</v>
      </c>
      <c r="F36" s="101">
        <f>ROUND((SUM(BH136:BH1481)),  2)</f>
        <v>0</v>
      </c>
      <c r="G36" s="21"/>
      <c r="H36" s="21"/>
      <c r="I36" s="102">
        <v>0.15</v>
      </c>
      <c r="J36" s="101">
        <f>0</f>
        <v>0</v>
      </c>
      <c r="K36" s="21"/>
      <c r="L36" s="32"/>
      <c r="S36" s="21"/>
      <c r="T36" s="21"/>
      <c r="U36" s="21"/>
      <c r="V36" s="21"/>
      <c r="W36" s="21"/>
      <c r="X36" s="21"/>
      <c r="Y36" s="21"/>
      <c r="Z36" s="21"/>
      <c r="AA36" s="21"/>
      <c r="AB36" s="21"/>
      <c r="AC36" s="21"/>
      <c r="AD36" s="21"/>
      <c r="AE36" s="21"/>
    </row>
    <row r="37" spans="1:31" s="25" customFormat="1" ht="14.45" hidden="1" customHeight="1">
      <c r="A37" s="21"/>
      <c r="B37" s="22"/>
      <c r="C37" s="21"/>
      <c r="D37" s="21"/>
      <c r="E37" s="17" t="s">
        <v>44</v>
      </c>
      <c r="F37" s="101">
        <f>ROUND((SUM(BI136:BI1481)),  2)</f>
        <v>0</v>
      </c>
      <c r="G37" s="21"/>
      <c r="H37" s="21"/>
      <c r="I37" s="102">
        <v>0</v>
      </c>
      <c r="J37" s="101">
        <f>0</f>
        <v>0</v>
      </c>
      <c r="K37" s="21"/>
      <c r="L37" s="32"/>
      <c r="S37" s="21"/>
      <c r="T37" s="21"/>
      <c r="U37" s="21"/>
      <c r="V37" s="21"/>
      <c r="W37" s="21"/>
      <c r="X37" s="21"/>
      <c r="Y37" s="21"/>
      <c r="Z37" s="21"/>
      <c r="AA37" s="21"/>
      <c r="AB37" s="21"/>
      <c r="AC37" s="21"/>
      <c r="AD37" s="21"/>
      <c r="AE37" s="21"/>
    </row>
    <row r="38" spans="1:31" s="25" customFormat="1" ht="6.95" customHeight="1">
      <c r="A38" s="21"/>
      <c r="B38" s="22"/>
      <c r="C38" s="21"/>
      <c r="D38" s="21"/>
      <c r="E38" s="21"/>
      <c r="F38" s="21"/>
      <c r="G38" s="21"/>
      <c r="H38" s="21"/>
      <c r="I38" s="21"/>
      <c r="J38" s="21"/>
      <c r="K38" s="21"/>
      <c r="L38" s="32"/>
      <c r="S38" s="21"/>
      <c r="T38" s="21"/>
      <c r="U38" s="21"/>
      <c r="V38" s="21"/>
      <c r="W38" s="21"/>
      <c r="X38" s="21"/>
      <c r="Y38" s="21"/>
      <c r="Z38" s="21"/>
      <c r="AA38" s="21"/>
      <c r="AB38" s="21"/>
      <c r="AC38" s="21"/>
      <c r="AD38" s="21"/>
      <c r="AE38" s="21"/>
    </row>
    <row r="39" spans="1:31" s="25" customFormat="1" ht="25.35" customHeight="1">
      <c r="A39" s="21"/>
      <c r="B39" s="22"/>
      <c r="C39" s="103"/>
      <c r="D39" s="104" t="s">
        <v>45</v>
      </c>
      <c r="E39" s="51"/>
      <c r="F39" s="51"/>
      <c r="G39" s="105" t="s">
        <v>46</v>
      </c>
      <c r="H39" s="106" t="s">
        <v>47</v>
      </c>
      <c r="I39" s="51"/>
      <c r="J39" s="107">
        <f>SUM(J30:J37)</f>
        <v>0</v>
      </c>
      <c r="K39" s="108"/>
      <c r="L39" s="32"/>
      <c r="S39" s="21"/>
      <c r="T39" s="21"/>
      <c r="U39" s="21"/>
      <c r="V39" s="21"/>
      <c r="W39" s="21"/>
      <c r="X39" s="21"/>
      <c r="Y39" s="21"/>
      <c r="Z39" s="21"/>
      <c r="AA39" s="21"/>
      <c r="AB39" s="21"/>
      <c r="AC39" s="21"/>
      <c r="AD39" s="21"/>
      <c r="AE39" s="21"/>
    </row>
    <row r="40" spans="1:31" s="25" customFormat="1" ht="14.45" customHeight="1">
      <c r="A40" s="21"/>
      <c r="B40" s="22"/>
      <c r="C40" s="21"/>
      <c r="D40" s="21"/>
      <c r="E40" s="21"/>
      <c r="F40" s="21"/>
      <c r="G40" s="21"/>
      <c r="H40" s="21"/>
      <c r="I40" s="21"/>
      <c r="J40" s="21"/>
      <c r="K40" s="21"/>
      <c r="L40" s="32"/>
      <c r="S40" s="21"/>
      <c r="T40" s="21"/>
      <c r="U40" s="21"/>
      <c r="V40" s="21"/>
      <c r="W40" s="21"/>
      <c r="X40" s="21"/>
      <c r="Y40" s="21"/>
      <c r="Z40" s="21"/>
      <c r="AA40" s="21"/>
      <c r="AB40" s="21"/>
      <c r="AC40" s="21"/>
      <c r="AD40" s="21"/>
      <c r="AE40" s="21"/>
    </row>
    <row r="41" spans="1:31" ht="14.45" customHeight="1">
      <c r="B41" s="11"/>
      <c r="L41" s="11"/>
    </row>
    <row r="42" spans="1:31" ht="14.45" customHeight="1">
      <c r="B42" s="11"/>
      <c r="L42" s="11"/>
    </row>
    <row r="43" spans="1:31" ht="14.45" customHeight="1">
      <c r="B43" s="11"/>
      <c r="L43" s="11"/>
    </row>
    <row r="44" spans="1:31" ht="14.45" customHeight="1">
      <c r="B44" s="11"/>
      <c r="L44" s="11"/>
    </row>
    <row r="45" spans="1:31" ht="14.45" customHeight="1">
      <c r="B45" s="11"/>
      <c r="L45" s="11"/>
    </row>
    <row r="46" spans="1:31" ht="14.45" customHeight="1">
      <c r="B46" s="11"/>
      <c r="L46" s="11"/>
    </row>
    <row r="47" spans="1:31" ht="14.45" customHeight="1">
      <c r="B47" s="11"/>
      <c r="L47" s="11"/>
    </row>
    <row r="48" spans="1:31" ht="14.45" customHeight="1">
      <c r="B48" s="11"/>
      <c r="L48" s="11"/>
    </row>
    <row r="49" spans="1:31" ht="14.45" customHeight="1">
      <c r="B49" s="11"/>
      <c r="L49" s="11"/>
    </row>
    <row r="50" spans="1:31" s="25" customFormat="1" ht="14.45" customHeight="1">
      <c r="B50" s="32"/>
      <c r="D50" s="33" t="s">
        <v>48</v>
      </c>
      <c r="E50" s="34"/>
      <c r="F50" s="34"/>
      <c r="G50" s="33" t="s">
        <v>49</v>
      </c>
      <c r="H50" s="34"/>
      <c r="I50" s="34"/>
      <c r="J50" s="34"/>
      <c r="K50" s="34"/>
      <c r="L50" s="32"/>
    </row>
    <row r="51" spans="1:31">
      <c r="B51" s="11"/>
      <c r="L51" s="11"/>
    </row>
    <row r="52" spans="1:31">
      <c r="B52" s="11"/>
      <c r="L52" s="11"/>
    </row>
    <row r="53" spans="1:31">
      <c r="B53" s="11"/>
      <c r="L53" s="11"/>
    </row>
    <row r="54" spans="1:31">
      <c r="B54" s="11"/>
      <c r="L54" s="11"/>
    </row>
    <row r="55" spans="1:31">
      <c r="B55" s="11"/>
      <c r="L55" s="11"/>
    </row>
    <row r="56" spans="1:31">
      <c r="B56" s="11"/>
      <c r="L56" s="11"/>
    </row>
    <row r="57" spans="1:31">
      <c r="B57" s="11"/>
      <c r="L57" s="11"/>
    </row>
    <row r="58" spans="1:31">
      <c r="B58" s="11"/>
      <c r="L58" s="11"/>
    </row>
    <row r="59" spans="1:31">
      <c r="B59" s="11"/>
      <c r="L59" s="11"/>
    </row>
    <row r="60" spans="1:31">
      <c r="B60" s="11"/>
      <c r="L60" s="11"/>
    </row>
    <row r="61" spans="1:31" s="25" customFormat="1" ht="12.75">
      <c r="A61" s="21"/>
      <c r="B61" s="22"/>
      <c r="C61" s="21"/>
      <c r="D61" s="35" t="s">
        <v>50</v>
      </c>
      <c r="E61" s="24"/>
      <c r="F61" s="109" t="s">
        <v>51</v>
      </c>
      <c r="G61" s="35" t="s">
        <v>50</v>
      </c>
      <c r="H61" s="24"/>
      <c r="I61" s="24"/>
      <c r="J61" s="110" t="s">
        <v>51</v>
      </c>
      <c r="K61" s="24"/>
      <c r="L61" s="32"/>
      <c r="S61" s="21"/>
      <c r="T61" s="21"/>
      <c r="U61" s="21"/>
      <c r="V61" s="21"/>
      <c r="W61" s="21"/>
      <c r="X61" s="21"/>
      <c r="Y61" s="21"/>
      <c r="Z61" s="21"/>
      <c r="AA61" s="21"/>
      <c r="AB61" s="21"/>
      <c r="AC61" s="21"/>
      <c r="AD61" s="21"/>
      <c r="AE61" s="21"/>
    </row>
    <row r="62" spans="1:31">
      <c r="B62" s="11"/>
      <c r="L62" s="11"/>
    </row>
    <row r="63" spans="1:31">
      <c r="B63" s="11"/>
      <c r="L63" s="11"/>
    </row>
    <row r="64" spans="1:31">
      <c r="B64" s="11"/>
      <c r="L64" s="11"/>
    </row>
    <row r="65" spans="1:31" s="25" customFormat="1" ht="12.75">
      <c r="A65" s="21"/>
      <c r="B65" s="22"/>
      <c r="C65" s="21"/>
      <c r="D65" s="33" t="s">
        <v>52</v>
      </c>
      <c r="E65" s="36"/>
      <c r="F65" s="36"/>
      <c r="G65" s="33" t="s">
        <v>53</v>
      </c>
      <c r="H65" s="36"/>
      <c r="I65" s="36"/>
      <c r="J65" s="36"/>
      <c r="K65" s="36"/>
      <c r="L65" s="32"/>
      <c r="S65" s="21"/>
      <c r="T65" s="21"/>
      <c r="U65" s="21"/>
      <c r="V65" s="21"/>
      <c r="W65" s="21"/>
      <c r="X65" s="21"/>
      <c r="Y65" s="21"/>
      <c r="Z65" s="21"/>
      <c r="AA65" s="21"/>
      <c r="AB65" s="21"/>
      <c r="AC65" s="21"/>
      <c r="AD65" s="21"/>
      <c r="AE65" s="21"/>
    </row>
    <row r="66" spans="1:31">
      <c r="B66" s="11"/>
      <c r="L66" s="11"/>
    </row>
    <row r="67" spans="1:31">
      <c r="B67" s="11"/>
      <c r="L67" s="11"/>
    </row>
    <row r="68" spans="1:31">
      <c r="B68" s="11"/>
      <c r="L68" s="11"/>
    </row>
    <row r="69" spans="1:31">
      <c r="B69" s="11"/>
      <c r="L69" s="11"/>
    </row>
    <row r="70" spans="1:31">
      <c r="B70" s="11"/>
      <c r="L70" s="11"/>
    </row>
    <row r="71" spans="1:31">
      <c r="B71" s="11"/>
      <c r="L71" s="11"/>
    </row>
    <row r="72" spans="1:31">
      <c r="B72" s="11"/>
      <c r="L72" s="11"/>
    </row>
    <row r="73" spans="1:31">
      <c r="B73" s="11"/>
      <c r="L73" s="11"/>
    </row>
    <row r="74" spans="1:31">
      <c r="B74" s="11"/>
      <c r="L74" s="11"/>
    </row>
    <row r="75" spans="1:31">
      <c r="B75" s="11"/>
      <c r="L75" s="11"/>
    </row>
    <row r="76" spans="1:31" s="25" customFormat="1" ht="12.75">
      <c r="A76" s="21"/>
      <c r="B76" s="22"/>
      <c r="C76" s="21"/>
      <c r="D76" s="35" t="s">
        <v>50</v>
      </c>
      <c r="E76" s="24"/>
      <c r="F76" s="109" t="s">
        <v>51</v>
      </c>
      <c r="G76" s="35" t="s">
        <v>50</v>
      </c>
      <c r="H76" s="24"/>
      <c r="I76" s="24"/>
      <c r="J76" s="110" t="s">
        <v>51</v>
      </c>
      <c r="K76" s="24"/>
      <c r="L76" s="32"/>
      <c r="S76" s="21"/>
      <c r="T76" s="21"/>
      <c r="U76" s="21"/>
      <c r="V76" s="21"/>
      <c r="W76" s="21"/>
      <c r="X76" s="21"/>
      <c r="Y76" s="21"/>
      <c r="Z76" s="21"/>
      <c r="AA76" s="21"/>
      <c r="AB76" s="21"/>
      <c r="AC76" s="21"/>
      <c r="AD76" s="21"/>
      <c r="AE76" s="21"/>
    </row>
    <row r="77" spans="1:31" s="25" customFormat="1" ht="14.45" customHeight="1">
      <c r="A77" s="21"/>
      <c r="B77" s="37"/>
      <c r="C77" s="38"/>
      <c r="D77" s="38"/>
      <c r="E77" s="38"/>
      <c r="F77" s="38"/>
      <c r="G77" s="38"/>
      <c r="H77" s="38"/>
      <c r="I77" s="38"/>
      <c r="J77" s="38"/>
      <c r="K77" s="38"/>
      <c r="L77" s="32"/>
      <c r="S77" s="21"/>
      <c r="T77" s="21"/>
      <c r="U77" s="21"/>
      <c r="V77" s="21"/>
      <c r="W77" s="21"/>
      <c r="X77" s="21"/>
      <c r="Y77" s="21"/>
      <c r="Z77" s="21"/>
      <c r="AA77" s="21"/>
      <c r="AB77" s="21"/>
      <c r="AC77" s="21"/>
      <c r="AD77" s="21"/>
      <c r="AE77" s="21"/>
    </row>
    <row r="81" spans="1:47" s="25" customFormat="1" ht="6.95" customHeight="1">
      <c r="A81" s="21"/>
      <c r="B81" s="39"/>
      <c r="C81" s="40"/>
      <c r="D81" s="40"/>
      <c r="E81" s="40"/>
      <c r="F81" s="40"/>
      <c r="G81" s="40"/>
      <c r="H81" s="40"/>
      <c r="I81" s="40"/>
      <c r="J81" s="40"/>
      <c r="K81" s="40"/>
      <c r="L81" s="32"/>
      <c r="S81" s="21"/>
      <c r="T81" s="21"/>
      <c r="U81" s="21"/>
      <c r="V81" s="21"/>
      <c r="W81" s="21"/>
      <c r="X81" s="21"/>
      <c r="Y81" s="21"/>
      <c r="Z81" s="21"/>
      <c r="AA81" s="21"/>
      <c r="AB81" s="21"/>
      <c r="AC81" s="21"/>
      <c r="AD81" s="21"/>
      <c r="AE81" s="21"/>
    </row>
    <row r="82" spans="1:47" s="25" customFormat="1" ht="24.95" customHeight="1">
      <c r="A82" s="21"/>
      <c r="B82" s="22"/>
      <c r="C82" s="12" t="s">
        <v>118</v>
      </c>
      <c r="D82" s="21"/>
      <c r="E82" s="21"/>
      <c r="F82" s="21"/>
      <c r="G82" s="21"/>
      <c r="H82" s="21"/>
      <c r="I82" s="21"/>
      <c r="J82" s="21"/>
      <c r="K82" s="21"/>
      <c r="L82" s="32"/>
      <c r="S82" s="21"/>
      <c r="T82" s="21"/>
      <c r="U82" s="21"/>
      <c r="V82" s="21"/>
      <c r="W82" s="21"/>
      <c r="X82" s="21"/>
      <c r="Y82" s="21"/>
      <c r="Z82" s="21"/>
      <c r="AA82" s="21"/>
      <c r="AB82" s="21"/>
      <c r="AC82" s="21"/>
      <c r="AD82" s="21"/>
      <c r="AE82" s="21"/>
    </row>
    <row r="83" spans="1:47" s="25" customFormat="1" ht="6.95" customHeight="1">
      <c r="A83" s="21"/>
      <c r="B83" s="22"/>
      <c r="C83" s="21"/>
      <c r="D83" s="21"/>
      <c r="E83" s="21"/>
      <c r="F83" s="21"/>
      <c r="G83" s="21"/>
      <c r="H83" s="21"/>
      <c r="I83" s="21"/>
      <c r="J83" s="21"/>
      <c r="K83" s="21"/>
      <c r="L83" s="32"/>
      <c r="S83" s="21"/>
      <c r="T83" s="21"/>
      <c r="U83" s="21"/>
      <c r="V83" s="21"/>
      <c r="W83" s="21"/>
      <c r="X83" s="21"/>
      <c r="Y83" s="21"/>
      <c r="Z83" s="21"/>
      <c r="AA83" s="21"/>
      <c r="AB83" s="21"/>
      <c r="AC83" s="21"/>
      <c r="AD83" s="21"/>
      <c r="AE83" s="21"/>
    </row>
    <row r="84" spans="1:47" s="25" customFormat="1" ht="12" customHeight="1">
      <c r="A84" s="21"/>
      <c r="B84" s="22"/>
      <c r="C84" s="17" t="s">
        <v>15</v>
      </c>
      <c r="D84" s="21"/>
      <c r="E84" s="21"/>
      <c r="F84" s="21"/>
      <c r="G84" s="21"/>
      <c r="H84" s="21"/>
      <c r="I84" s="21"/>
      <c r="J84" s="21"/>
      <c r="K84" s="21"/>
      <c r="L84" s="32"/>
      <c r="S84" s="21"/>
      <c r="T84" s="21"/>
      <c r="U84" s="21"/>
      <c r="V84" s="21"/>
      <c r="W84" s="21"/>
      <c r="X84" s="21"/>
      <c r="Y84" s="21"/>
      <c r="Z84" s="21"/>
      <c r="AA84" s="21"/>
      <c r="AB84" s="21"/>
      <c r="AC84" s="21"/>
      <c r="AD84" s="21"/>
      <c r="AE84" s="21"/>
    </row>
    <row r="85" spans="1:47" s="25" customFormat="1" ht="16.5" customHeight="1">
      <c r="A85" s="21"/>
      <c r="B85" s="22"/>
      <c r="C85" s="21"/>
      <c r="D85" s="21"/>
      <c r="E85" s="258" t="str">
        <f>E7</f>
        <v>SPŠ stavební Pardubice - rekonstrukce domova mládeže DM4</v>
      </c>
      <c r="F85" s="259"/>
      <c r="G85" s="259"/>
      <c r="H85" s="259"/>
      <c r="I85" s="21"/>
      <c r="J85" s="21"/>
      <c r="K85" s="21"/>
      <c r="L85" s="32"/>
      <c r="S85" s="21"/>
      <c r="T85" s="21"/>
      <c r="U85" s="21"/>
      <c r="V85" s="21"/>
      <c r="W85" s="21"/>
      <c r="X85" s="21"/>
      <c r="Y85" s="21"/>
      <c r="Z85" s="21"/>
      <c r="AA85" s="21"/>
      <c r="AB85" s="21"/>
      <c r="AC85" s="21"/>
      <c r="AD85" s="21"/>
      <c r="AE85" s="21"/>
    </row>
    <row r="86" spans="1:47" s="25" customFormat="1" ht="12" customHeight="1">
      <c r="A86" s="21"/>
      <c r="B86" s="22"/>
      <c r="C86" s="17" t="s">
        <v>116</v>
      </c>
      <c r="D86" s="21"/>
      <c r="E86" s="21"/>
      <c r="F86" s="21"/>
      <c r="G86" s="21"/>
      <c r="H86" s="21"/>
      <c r="I86" s="21"/>
      <c r="J86" s="21"/>
      <c r="K86" s="21"/>
      <c r="L86" s="32"/>
      <c r="S86" s="21"/>
      <c r="T86" s="21"/>
      <c r="U86" s="21"/>
      <c r="V86" s="21"/>
      <c r="W86" s="21"/>
      <c r="X86" s="21"/>
      <c r="Y86" s="21"/>
      <c r="Z86" s="21"/>
      <c r="AA86" s="21"/>
      <c r="AB86" s="21"/>
      <c r="AC86" s="21"/>
      <c r="AD86" s="21"/>
      <c r="AE86" s="21"/>
    </row>
    <row r="87" spans="1:47" s="25" customFormat="1" ht="16.5" customHeight="1">
      <c r="A87" s="21"/>
      <c r="B87" s="22"/>
      <c r="C87" s="21"/>
      <c r="D87" s="21"/>
      <c r="E87" s="239" t="str">
        <f>E9</f>
        <v>1 - Stavební část</v>
      </c>
      <c r="F87" s="257"/>
      <c r="G87" s="257"/>
      <c r="H87" s="257"/>
      <c r="I87" s="21"/>
      <c r="J87" s="21"/>
      <c r="K87" s="21"/>
      <c r="L87" s="32"/>
      <c r="S87" s="21"/>
      <c r="T87" s="21"/>
      <c r="U87" s="21"/>
      <c r="V87" s="21"/>
      <c r="W87" s="21"/>
      <c r="X87" s="21"/>
      <c r="Y87" s="21"/>
      <c r="Z87" s="21"/>
      <c r="AA87" s="21"/>
      <c r="AB87" s="21"/>
      <c r="AC87" s="21"/>
      <c r="AD87" s="21"/>
      <c r="AE87" s="21"/>
    </row>
    <row r="88" spans="1:47" s="25" customFormat="1" ht="6.95" customHeight="1">
      <c r="A88" s="21"/>
      <c r="B88" s="22"/>
      <c r="C88" s="21"/>
      <c r="D88" s="21"/>
      <c r="E88" s="21"/>
      <c r="F88" s="21"/>
      <c r="G88" s="21"/>
      <c r="H88" s="21"/>
      <c r="I88" s="21"/>
      <c r="J88" s="21"/>
      <c r="K88" s="21"/>
      <c r="L88" s="32"/>
      <c r="S88" s="21"/>
      <c r="T88" s="21"/>
      <c r="U88" s="21"/>
      <c r="V88" s="21"/>
      <c r="W88" s="21"/>
      <c r="X88" s="21"/>
      <c r="Y88" s="21"/>
      <c r="Z88" s="21"/>
      <c r="AA88" s="21"/>
      <c r="AB88" s="21"/>
      <c r="AC88" s="21"/>
      <c r="AD88" s="21"/>
      <c r="AE88" s="21"/>
    </row>
    <row r="89" spans="1:47" s="25" customFormat="1" ht="12" customHeight="1">
      <c r="A89" s="21"/>
      <c r="B89" s="22"/>
      <c r="C89" s="17" t="s">
        <v>19</v>
      </c>
      <c r="D89" s="21"/>
      <c r="E89" s="21"/>
      <c r="F89" s="18" t="str">
        <f>F12</f>
        <v>Pardubice</v>
      </c>
      <c r="G89" s="21"/>
      <c r="H89" s="21"/>
      <c r="I89" s="17" t="s">
        <v>21</v>
      </c>
      <c r="J89" s="92" t="str">
        <f>IF(J12="","",J12)</f>
        <v>22. 9. 2020</v>
      </c>
      <c r="K89" s="21"/>
      <c r="L89" s="32"/>
      <c r="S89" s="21"/>
      <c r="T89" s="21"/>
      <c r="U89" s="21"/>
      <c r="V89" s="21"/>
      <c r="W89" s="21"/>
      <c r="X89" s="21"/>
      <c r="Y89" s="21"/>
      <c r="Z89" s="21"/>
      <c r="AA89" s="21"/>
      <c r="AB89" s="21"/>
      <c r="AC89" s="21"/>
      <c r="AD89" s="21"/>
      <c r="AE89" s="21"/>
    </row>
    <row r="90" spans="1:47" s="25" customFormat="1" ht="6.95" customHeight="1">
      <c r="A90" s="21"/>
      <c r="B90" s="22"/>
      <c r="C90" s="21"/>
      <c r="D90" s="21"/>
      <c r="E90" s="21"/>
      <c r="F90" s="21"/>
      <c r="G90" s="21"/>
      <c r="H90" s="21"/>
      <c r="I90" s="21"/>
      <c r="J90" s="21"/>
      <c r="K90" s="21"/>
      <c r="L90" s="32"/>
      <c r="S90" s="21"/>
      <c r="T90" s="21"/>
      <c r="U90" s="21"/>
      <c r="V90" s="21"/>
      <c r="W90" s="21"/>
      <c r="X90" s="21"/>
      <c r="Y90" s="21"/>
      <c r="Z90" s="21"/>
      <c r="AA90" s="21"/>
      <c r="AB90" s="21"/>
      <c r="AC90" s="21"/>
      <c r="AD90" s="21"/>
      <c r="AE90" s="21"/>
    </row>
    <row r="91" spans="1:47" s="25" customFormat="1" ht="25.7" customHeight="1">
      <c r="A91" s="21"/>
      <c r="B91" s="22"/>
      <c r="C91" s="17" t="s">
        <v>23</v>
      </c>
      <c r="D91" s="21"/>
      <c r="E91" s="21"/>
      <c r="F91" s="18" t="str">
        <f>E15</f>
        <v>Pardubický kraj</v>
      </c>
      <c r="G91" s="21"/>
      <c r="H91" s="21"/>
      <c r="I91" s="17" t="s">
        <v>29</v>
      </c>
      <c r="J91" s="111" t="str">
        <f>E21</f>
        <v>astalon s.r.o. Pardubice</v>
      </c>
      <c r="K91" s="21"/>
      <c r="L91" s="32"/>
      <c r="S91" s="21"/>
      <c r="T91" s="21"/>
      <c r="U91" s="21"/>
      <c r="V91" s="21"/>
      <c r="W91" s="21"/>
      <c r="X91" s="21"/>
      <c r="Y91" s="21"/>
      <c r="Z91" s="21"/>
      <c r="AA91" s="21"/>
      <c r="AB91" s="21"/>
      <c r="AC91" s="21"/>
      <c r="AD91" s="21"/>
      <c r="AE91" s="21"/>
    </row>
    <row r="92" spans="1:47" s="25" customFormat="1" ht="15.2" customHeight="1">
      <c r="A92" s="21"/>
      <c r="B92" s="22"/>
      <c r="C92" s="17" t="s">
        <v>27</v>
      </c>
      <c r="D92" s="21"/>
      <c r="E92" s="21"/>
      <c r="F92" s="18" t="str">
        <f>IF(E18="","",E18)</f>
        <v>Vyplň údaj</v>
      </c>
      <c r="G92" s="21"/>
      <c r="H92" s="21"/>
      <c r="I92" s="17" t="s">
        <v>32</v>
      </c>
      <c r="J92" s="111" t="str">
        <f>E24</f>
        <v xml:space="preserve"> </v>
      </c>
      <c r="K92" s="21"/>
      <c r="L92" s="32"/>
      <c r="S92" s="21"/>
      <c r="T92" s="21"/>
      <c r="U92" s="21"/>
      <c r="V92" s="21"/>
      <c r="W92" s="21"/>
      <c r="X92" s="21"/>
      <c r="Y92" s="21"/>
      <c r="Z92" s="21"/>
      <c r="AA92" s="21"/>
      <c r="AB92" s="21"/>
      <c r="AC92" s="21"/>
      <c r="AD92" s="21"/>
      <c r="AE92" s="21"/>
    </row>
    <row r="93" spans="1:47" s="25" customFormat="1" ht="10.35" customHeight="1">
      <c r="A93" s="21"/>
      <c r="B93" s="22"/>
      <c r="C93" s="21"/>
      <c r="D93" s="21"/>
      <c r="E93" s="21"/>
      <c r="F93" s="21"/>
      <c r="G93" s="21"/>
      <c r="H93" s="21"/>
      <c r="I93" s="21"/>
      <c r="J93" s="21"/>
      <c r="K93" s="21"/>
      <c r="L93" s="32"/>
      <c r="S93" s="21"/>
      <c r="T93" s="21"/>
      <c r="U93" s="21"/>
      <c r="V93" s="21"/>
      <c r="W93" s="21"/>
      <c r="X93" s="21"/>
      <c r="Y93" s="21"/>
      <c r="Z93" s="21"/>
      <c r="AA93" s="21"/>
      <c r="AB93" s="21"/>
      <c r="AC93" s="21"/>
      <c r="AD93" s="21"/>
      <c r="AE93" s="21"/>
    </row>
    <row r="94" spans="1:47" s="25" customFormat="1" ht="29.25" customHeight="1">
      <c r="A94" s="21"/>
      <c r="B94" s="22"/>
      <c r="C94" s="112" t="s">
        <v>119</v>
      </c>
      <c r="D94" s="103"/>
      <c r="E94" s="103"/>
      <c r="F94" s="103"/>
      <c r="G94" s="103"/>
      <c r="H94" s="103"/>
      <c r="I94" s="103"/>
      <c r="J94" s="113" t="s">
        <v>120</v>
      </c>
      <c r="K94" s="103"/>
      <c r="L94" s="32"/>
      <c r="S94" s="21"/>
      <c r="T94" s="21"/>
      <c r="U94" s="21"/>
      <c r="V94" s="21"/>
      <c r="W94" s="21"/>
      <c r="X94" s="21"/>
      <c r="Y94" s="21"/>
      <c r="Z94" s="21"/>
      <c r="AA94" s="21"/>
      <c r="AB94" s="21"/>
      <c r="AC94" s="21"/>
      <c r="AD94" s="21"/>
      <c r="AE94" s="21"/>
    </row>
    <row r="95" spans="1:47" s="25" customFormat="1" ht="10.35" customHeight="1">
      <c r="A95" s="21"/>
      <c r="B95" s="22"/>
      <c r="C95" s="21"/>
      <c r="D95" s="21"/>
      <c r="E95" s="21"/>
      <c r="F95" s="21"/>
      <c r="G95" s="21"/>
      <c r="H95" s="21"/>
      <c r="I95" s="21"/>
      <c r="J95" s="21"/>
      <c r="K95" s="21"/>
      <c r="L95" s="32"/>
      <c r="S95" s="21"/>
      <c r="T95" s="21"/>
      <c r="U95" s="21"/>
      <c r="V95" s="21"/>
      <c r="W95" s="21"/>
      <c r="X95" s="21"/>
      <c r="Y95" s="21"/>
      <c r="Z95" s="21"/>
      <c r="AA95" s="21"/>
      <c r="AB95" s="21"/>
      <c r="AC95" s="21"/>
      <c r="AD95" s="21"/>
      <c r="AE95" s="21"/>
    </row>
    <row r="96" spans="1:47" s="25" customFormat="1" ht="22.7" customHeight="1">
      <c r="A96" s="21"/>
      <c r="B96" s="22"/>
      <c r="C96" s="114" t="s">
        <v>121</v>
      </c>
      <c r="D96" s="21"/>
      <c r="E96" s="21"/>
      <c r="F96" s="21"/>
      <c r="G96" s="21"/>
      <c r="H96" s="21"/>
      <c r="I96" s="21"/>
      <c r="J96" s="98">
        <f>J136</f>
        <v>0</v>
      </c>
      <c r="K96" s="21"/>
      <c r="L96" s="32"/>
      <c r="S96" s="21"/>
      <c r="T96" s="21"/>
      <c r="U96" s="21"/>
      <c r="V96" s="21"/>
      <c r="W96" s="21"/>
      <c r="X96" s="21"/>
      <c r="Y96" s="21"/>
      <c r="Z96" s="21"/>
      <c r="AA96" s="21"/>
      <c r="AB96" s="21"/>
      <c r="AC96" s="21"/>
      <c r="AD96" s="21"/>
      <c r="AE96" s="21"/>
      <c r="AU96" s="8" t="s">
        <v>122</v>
      </c>
    </row>
    <row r="97" spans="2:12" s="116" customFormat="1" ht="24.95" customHeight="1">
      <c r="B97" s="115"/>
      <c r="D97" s="117" t="s">
        <v>123</v>
      </c>
      <c r="E97" s="118"/>
      <c r="F97" s="118"/>
      <c r="G97" s="118"/>
      <c r="H97" s="118"/>
      <c r="I97" s="118"/>
      <c r="J97" s="119">
        <f>J137</f>
        <v>0</v>
      </c>
      <c r="L97" s="115"/>
    </row>
    <row r="98" spans="2:12" s="81" customFormat="1" ht="19.899999999999999" customHeight="1">
      <c r="B98" s="120"/>
      <c r="D98" s="121" t="s">
        <v>124</v>
      </c>
      <c r="E98" s="122"/>
      <c r="F98" s="122"/>
      <c r="G98" s="122"/>
      <c r="H98" s="122"/>
      <c r="I98" s="122"/>
      <c r="J98" s="123">
        <f>J138</f>
        <v>0</v>
      </c>
      <c r="L98" s="120"/>
    </row>
    <row r="99" spans="2:12" s="81" customFormat="1" ht="19.899999999999999" customHeight="1">
      <c r="B99" s="120"/>
      <c r="D99" s="121" t="s">
        <v>125</v>
      </c>
      <c r="E99" s="122"/>
      <c r="F99" s="122"/>
      <c r="G99" s="122"/>
      <c r="H99" s="122"/>
      <c r="I99" s="122"/>
      <c r="J99" s="123">
        <f>J143</f>
        <v>0</v>
      </c>
      <c r="L99" s="120"/>
    </row>
    <row r="100" spans="2:12" s="81" customFormat="1" ht="19.899999999999999" customHeight="1">
      <c r="B100" s="120"/>
      <c r="D100" s="121" t="s">
        <v>126</v>
      </c>
      <c r="E100" s="122"/>
      <c r="F100" s="122"/>
      <c r="G100" s="122"/>
      <c r="H100" s="122"/>
      <c r="I100" s="122"/>
      <c r="J100" s="123">
        <f>J218</f>
        <v>0</v>
      </c>
      <c r="L100" s="120"/>
    </row>
    <row r="101" spans="2:12" s="81" customFormat="1" ht="19.899999999999999" customHeight="1">
      <c r="B101" s="120"/>
      <c r="D101" s="121" t="s">
        <v>127</v>
      </c>
      <c r="E101" s="122"/>
      <c r="F101" s="122"/>
      <c r="G101" s="122"/>
      <c r="H101" s="122"/>
      <c r="I101" s="122"/>
      <c r="J101" s="123">
        <f>J496</f>
        <v>0</v>
      </c>
      <c r="L101" s="120"/>
    </row>
    <row r="102" spans="2:12" s="81" customFormat="1" ht="19.899999999999999" customHeight="1">
      <c r="B102" s="120"/>
      <c r="D102" s="121" t="s">
        <v>128</v>
      </c>
      <c r="E102" s="122"/>
      <c r="F102" s="122"/>
      <c r="G102" s="122"/>
      <c r="H102" s="122"/>
      <c r="I102" s="122"/>
      <c r="J102" s="123">
        <f>J789</f>
        <v>0</v>
      </c>
      <c r="L102" s="120"/>
    </row>
    <row r="103" spans="2:12" s="81" customFormat="1" ht="19.899999999999999" customHeight="1">
      <c r="B103" s="120"/>
      <c r="D103" s="121" t="s">
        <v>129</v>
      </c>
      <c r="E103" s="122"/>
      <c r="F103" s="122"/>
      <c r="G103" s="122"/>
      <c r="H103" s="122"/>
      <c r="I103" s="122"/>
      <c r="J103" s="123">
        <f>J795</f>
        <v>0</v>
      </c>
      <c r="L103" s="120"/>
    </row>
    <row r="104" spans="2:12" s="116" customFormat="1" ht="24.95" customHeight="1">
      <c r="B104" s="115"/>
      <c r="D104" s="117" t="s">
        <v>130</v>
      </c>
      <c r="E104" s="118"/>
      <c r="F104" s="118"/>
      <c r="G104" s="118"/>
      <c r="H104" s="118"/>
      <c r="I104" s="118"/>
      <c r="J104" s="119">
        <f>J797</f>
        <v>0</v>
      </c>
      <c r="L104" s="115"/>
    </row>
    <row r="105" spans="2:12" s="81" customFormat="1" ht="19.899999999999999" customHeight="1">
      <c r="B105" s="120"/>
      <c r="D105" s="121" t="s">
        <v>131</v>
      </c>
      <c r="E105" s="122"/>
      <c r="F105" s="122"/>
      <c r="G105" s="122"/>
      <c r="H105" s="122"/>
      <c r="I105" s="122"/>
      <c r="J105" s="123">
        <f>J798</f>
        <v>0</v>
      </c>
      <c r="L105" s="120"/>
    </row>
    <row r="106" spans="2:12" s="81" customFormat="1" ht="19.899999999999999" customHeight="1">
      <c r="B106" s="120"/>
      <c r="D106" s="121" t="s">
        <v>132</v>
      </c>
      <c r="E106" s="122"/>
      <c r="F106" s="122"/>
      <c r="G106" s="122"/>
      <c r="H106" s="122"/>
      <c r="I106" s="122"/>
      <c r="J106" s="123">
        <f>J854</f>
        <v>0</v>
      </c>
      <c r="L106" s="120"/>
    </row>
    <row r="107" spans="2:12" s="81" customFormat="1" ht="19.899999999999999" customHeight="1">
      <c r="B107" s="120"/>
      <c r="D107" s="121" t="s">
        <v>133</v>
      </c>
      <c r="E107" s="122"/>
      <c r="F107" s="122"/>
      <c r="G107" s="122"/>
      <c r="H107" s="122"/>
      <c r="I107" s="122"/>
      <c r="J107" s="123">
        <f>J864</f>
        <v>0</v>
      </c>
      <c r="L107" s="120"/>
    </row>
    <row r="108" spans="2:12" s="81" customFormat="1" ht="19.899999999999999" customHeight="1">
      <c r="B108" s="120"/>
      <c r="D108" s="121" t="s">
        <v>134</v>
      </c>
      <c r="E108" s="122"/>
      <c r="F108" s="122"/>
      <c r="G108" s="122"/>
      <c r="H108" s="122"/>
      <c r="I108" s="122"/>
      <c r="J108" s="123">
        <f>J874</f>
        <v>0</v>
      </c>
      <c r="L108" s="120"/>
    </row>
    <row r="109" spans="2:12" s="81" customFormat="1" ht="19.899999999999999" customHeight="1">
      <c r="B109" s="120"/>
      <c r="D109" s="121" t="s">
        <v>135</v>
      </c>
      <c r="E109" s="122"/>
      <c r="F109" s="122"/>
      <c r="G109" s="122"/>
      <c r="H109" s="122"/>
      <c r="I109" s="122"/>
      <c r="J109" s="123">
        <f>J907</f>
        <v>0</v>
      </c>
      <c r="L109" s="120"/>
    </row>
    <row r="110" spans="2:12" s="81" customFormat="1" ht="19.899999999999999" customHeight="1">
      <c r="B110" s="120"/>
      <c r="D110" s="121" t="s">
        <v>136</v>
      </c>
      <c r="E110" s="122"/>
      <c r="F110" s="122"/>
      <c r="G110" s="122"/>
      <c r="H110" s="122"/>
      <c r="I110" s="122"/>
      <c r="J110" s="123">
        <f>J982</f>
        <v>0</v>
      </c>
      <c r="L110" s="120"/>
    </row>
    <row r="111" spans="2:12" s="81" customFormat="1" ht="19.899999999999999" customHeight="1">
      <c r="B111" s="120"/>
      <c r="D111" s="121" t="s">
        <v>137</v>
      </c>
      <c r="E111" s="122"/>
      <c r="F111" s="122"/>
      <c r="G111" s="122"/>
      <c r="H111" s="122"/>
      <c r="I111" s="122"/>
      <c r="J111" s="123">
        <f>J992</f>
        <v>0</v>
      </c>
      <c r="L111" s="120"/>
    </row>
    <row r="112" spans="2:12" s="81" customFormat="1" ht="19.899999999999999" customHeight="1">
      <c r="B112" s="120"/>
      <c r="D112" s="121" t="s">
        <v>138</v>
      </c>
      <c r="E112" s="122"/>
      <c r="F112" s="122"/>
      <c r="G112" s="122"/>
      <c r="H112" s="122"/>
      <c r="I112" s="122"/>
      <c r="J112" s="123">
        <f>J1062</f>
        <v>0</v>
      </c>
      <c r="L112" s="120"/>
    </row>
    <row r="113" spans="1:31" s="81" customFormat="1" ht="19.899999999999999" customHeight="1">
      <c r="B113" s="120"/>
      <c r="D113" s="121" t="s">
        <v>139</v>
      </c>
      <c r="E113" s="122"/>
      <c r="F113" s="122"/>
      <c r="G113" s="122"/>
      <c r="H113" s="122"/>
      <c r="I113" s="122"/>
      <c r="J113" s="123">
        <f>J1209</f>
        <v>0</v>
      </c>
      <c r="L113" s="120"/>
    </row>
    <row r="114" spans="1:31" s="81" customFormat="1" ht="19.899999999999999" customHeight="1">
      <c r="B114" s="120"/>
      <c r="D114" s="121" t="s">
        <v>140</v>
      </c>
      <c r="E114" s="122"/>
      <c r="F114" s="122"/>
      <c r="G114" s="122"/>
      <c r="H114" s="122"/>
      <c r="I114" s="122"/>
      <c r="J114" s="123">
        <f>J1302</f>
        <v>0</v>
      </c>
      <c r="L114" s="120"/>
    </row>
    <row r="115" spans="1:31" s="81" customFormat="1" ht="19.899999999999999" customHeight="1">
      <c r="B115" s="120"/>
      <c r="D115" s="121" t="s">
        <v>141</v>
      </c>
      <c r="E115" s="122"/>
      <c r="F115" s="122"/>
      <c r="G115" s="122"/>
      <c r="H115" s="122"/>
      <c r="I115" s="122"/>
      <c r="J115" s="123">
        <f>J1316</f>
        <v>0</v>
      </c>
      <c r="L115" s="120"/>
    </row>
    <row r="116" spans="1:31" s="116" customFormat="1" ht="24.95" customHeight="1">
      <c r="B116" s="115"/>
      <c r="D116" s="117" t="s">
        <v>142</v>
      </c>
      <c r="E116" s="118"/>
      <c r="F116" s="118"/>
      <c r="G116" s="118"/>
      <c r="H116" s="118"/>
      <c r="I116" s="118"/>
      <c r="J116" s="119">
        <f>J1479</f>
        <v>0</v>
      </c>
      <c r="L116" s="115"/>
    </row>
    <row r="117" spans="1:31" s="25" customFormat="1" ht="21.75" customHeight="1">
      <c r="A117" s="21"/>
      <c r="B117" s="22"/>
      <c r="C117" s="21"/>
      <c r="D117" s="21"/>
      <c r="E117" s="21"/>
      <c r="F117" s="21"/>
      <c r="G117" s="21"/>
      <c r="H117" s="21"/>
      <c r="I117" s="21"/>
      <c r="J117" s="21"/>
      <c r="K117" s="21"/>
      <c r="L117" s="32"/>
      <c r="S117" s="21"/>
      <c r="T117" s="21"/>
      <c r="U117" s="21"/>
      <c r="V117" s="21"/>
      <c r="W117" s="21"/>
      <c r="X117" s="21"/>
      <c r="Y117" s="21"/>
      <c r="Z117" s="21"/>
      <c r="AA117" s="21"/>
      <c r="AB117" s="21"/>
      <c r="AC117" s="21"/>
      <c r="AD117" s="21"/>
      <c r="AE117" s="21"/>
    </row>
    <row r="118" spans="1:31" s="25" customFormat="1" ht="6.95" customHeight="1">
      <c r="A118" s="21"/>
      <c r="B118" s="37"/>
      <c r="C118" s="38"/>
      <c r="D118" s="38"/>
      <c r="E118" s="38"/>
      <c r="F118" s="38"/>
      <c r="G118" s="38"/>
      <c r="H118" s="38"/>
      <c r="I118" s="38"/>
      <c r="J118" s="38"/>
      <c r="K118" s="38"/>
      <c r="L118" s="32"/>
      <c r="S118" s="21"/>
      <c r="T118" s="21"/>
      <c r="U118" s="21"/>
      <c r="V118" s="21"/>
      <c r="W118" s="21"/>
      <c r="X118" s="21"/>
      <c r="Y118" s="21"/>
      <c r="Z118" s="21"/>
      <c r="AA118" s="21"/>
      <c r="AB118" s="21"/>
      <c r="AC118" s="21"/>
      <c r="AD118" s="21"/>
      <c r="AE118" s="21"/>
    </row>
    <row r="122" spans="1:31" s="25" customFormat="1" ht="6.95" customHeight="1">
      <c r="A122" s="21"/>
      <c r="B122" s="39"/>
      <c r="C122" s="40"/>
      <c r="D122" s="40"/>
      <c r="E122" s="40"/>
      <c r="F122" s="40"/>
      <c r="G122" s="40"/>
      <c r="H122" s="40"/>
      <c r="I122" s="40"/>
      <c r="J122" s="40"/>
      <c r="K122" s="40"/>
      <c r="L122" s="32"/>
      <c r="S122" s="21"/>
      <c r="T122" s="21"/>
      <c r="U122" s="21"/>
      <c r="V122" s="21"/>
      <c r="W122" s="21"/>
      <c r="X122" s="21"/>
      <c r="Y122" s="21"/>
      <c r="Z122" s="21"/>
      <c r="AA122" s="21"/>
      <c r="AB122" s="21"/>
      <c r="AC122" s="21"/>
      <c r="AD122" s="21"/>
      <c r="AE122" s="21"/>
    </row>
    <row r="123" spans="1:31" s="25" customFormat="1" ht="24.95" customHeight="1">
      <c r="A123" s="21"/>
      <c r="B123" s="22"/>
      <c r="C123" s="12" t="s">
        <v>143</v>
      </c>
      <c r="D123" s="21"/>
      <c r="E123" s="21"/>
      <c r="F123" s="21"/>
      <c r="G123" s="21"/>
      <c r="H123" s="21"/>
      <c r="I123" s="21"/>
      <c r="J123" s="21"/>
      <c r="K123" s="21"/>
      <c r="L123" s="32"/>
      <c r="S123" s="21"/>
      <c r="T123" s="21"/>
      <c r="U123" s="21"/>
      <c r="V123" s="21"/>
      <c r="W123" s="21"/>
      <c r="X123" s="21"/>
      <c r="Y123" s="21"/>
      <c r="Z123" s="21"/>
      <c r="AA123" s="21"/>
      <c r="AB123" s="21"/>
      <c r="AC123" s="21"/>
      <c r="AD123" s="21"/>
      <c r="AE123" s="21"/>
    </row>
    <row r="124" spans="1:31" s="25" customFormat="1" ht="6.95" customHeight="1">
      <c r="A124" s="21"/>
      <c r="B124" s="22"/>
      <c r="C124" s="21"/>
      <c r="D124" s="21"/>
      <c r="E124" s="21"/>
      <c r="F124" s="21"/>
      <c r="G124" s="21"/>
      <c r="H124" s="21"/>
      <c r="I124" s="21"/>
      <c r="J124" s="21"/>
      <c r="K124" s="21"/>
      <c r="L124" s="32"/>
      <c r="S124" s="21"/>
      <c r="T124" s="21"/>
      <c r="U124" s="21"/>
      <c r="V124" s="21"/>
      <c r="W124" s="21"/>
      <c r="X124" s="21"/>
      <c r="Y124" s="21"/>
      <c r="Z124" s="21"/>
      <c r="AA124" s="21"/>
      <c r="AB124" s="21"/>
      <c r="AC124" s="21"/>
      <c r="AD124" s="21"/>
      <c r="AE124" s="21"/>
    </row>
    <row r="125" spans="1:31" s="25" customFormat="1" ht="12" customHeight="1">
      <c r="A125" s="21"/>
      <c r="B125" s="22"/>
      <c r="C125" s="17" t="s">
        <v>15</v>
      </c>
      <c r="D125" s="21"/>
      <c r="E125" s="21"/>
      <c r="F125" s="21"/>
      <c r="G125" s="21"/>
      <c r="H125" s="21"/>
      <c r="I125" s="21"/>
      <c r="J125" s="21"/>
      <c r="K125" s="21"/>
      <c r="L125" s="32"/>
      <c r="S125" s="21"/>
      <c r="T125" s="21"/>
      <c r="U125" s="21"/>
      <c r="V125" s="21"/>
      <c r="W125" s="21"/>
      <c r="X125" s="21"/>
      <c r="Y125" s="21"/>
      <c r="Z125" s="21"/>
      <c r="AA125" s="21"/>
      <c r="AB125" s="21"/>
      <c r="AC125" s="21"/>
      <c r="AD125" s="21"/>
      <c r="AE125" s="21"/>
    </row>
    <row r="126" spans="1:31" s="25" customFormat="1" ht="16.5" customHeight="1">
      <c r="A126" s="21"/>
      <c r="B126" s="22"/>
      <c r="C126" s="21"/>
      <c r="D126" s="21"/>
      <c r="E126" s="258" t="str">
        <f>E7</f>
        <v>SPŠ stavební Pardubice - rekonstrukce domova mládeže DM4</v>
      </c>
      <c r="F126" s="259"/>
      <c r="G126" s="259"/>
      <c r="H126" s="259"/>
      <c r="I126" s="21"/>
      <c r="J126" s="21"/>
      <c r="K126" s="21"/>
      <c r="L126" s="32"/>
      <c r="S126" s="21"/>
      <c r="T126" s="21"/>
      <c r="U126" s="21"/>
      <c r="V126" s="21"/>
      <c r="W126" s="21"/>
      <c r="X126" s="21"/>
      <c r="Y126" s="21"/>
      <c r="Z126" s="21"/>
      <c r="AA126" s="21"/>
      <c r="AB126" s="21"/>
      <c r="AC126" s="21"/>
      <c r="AD126" s="21"/>
      <c r="AE126" s="21"/>
    </row>
    <row r="127" spans="1:31" s="25" customFormat="1" ht="12" customHeight="1">
      <c r="A127" s="21"/>
      <c r="B127" s="22"/>
      <c r="C127" s="17" t="s">
        <v>116</v>
      </c>
      <c r="D127" s="21"/>
      <c r="E127" s="21"/>
      <c r="F127" s="21"/>
      <c r="G127" s="21"/>
      <c r="H127" s="21"/>
      <c r="I127" s="21"/>
      <c r="J127" s="21"/>
      <c r="K127" s="21"/>
      <c r="L127" s="32"/>
      <c r="S127" s="21"/>
      <c r="T127" s="21"/>
      <c r="U127" s="21"/>
      <c r="V127" s="21"/>
      <c r="W127" s="21"/>
      <c r="X127" s="21"/>
      <c r="Y127" s="21"/>
      <c r="Z127" s="21"/>
      <c r="AA127" s="21"/>
      <c r="AB127" s="21"/>
      <c r="AC127" s="21"/>
      <c r="AD127" s="21"/>
      <c r="AE127" s="21"/>
    </row>
    <row r="128" spans="1:31" s="25" customFormat="1" ht="16.5" customHeight="1">
      <c r="A128" s="21"/>
      <c r="B128" s="22"/>
      <c r="C128" s="21"/>
      <c r="D128" s="21"/>
      <c r="E128" s="239" t="str">
        <f>E9</f>
        <v>1 - Stavební část</v>
      </c>
      <c r="F128" s="257"/>
      <c r="G128" s="257"/>
      <c r="H128" s="257"/>
      <c r="I128" s="21"/>
      <c r="J128" s="21"/>
      <c r="K128" s="21"/>
      <c r="L128" s="32"/>
      <c r="S128" s="21"/>
      <c r="T128" s="21"/>
      <c r="U128" s="21"/>
      <c r="V128" s="21"/>
      <c r="W128" s="21"/>
      <c r="X128" s="21"/>
      <c r="Y128" s="21"/>
      <c r="Z128" s="21"/>
      <c r="AA128" s="21"/>
      <c r="AB128" s="21"/>
      <c r="AC128" s="21"/>
      <c r="AD128" s="21"/>
      <c r="AE128" s="21"/>
    </row>
    <row r="129" spans="1:65" s="25" customFormat="1" ht="6.95" customHeight="1">
      <c r="A129" s="21"/>
      <c r="B129" s="22"/>
      <c r="C129" s="21"/>
      <c r="D129" s="21"/>
      <c r="E129" s="21"/>
      <c r="F129" s="21"/>
      <c r="G129" s="21"/>
      <c r="H129" s="21"/>
      <c r="I129" s="21"/>
      <c r="J129" s="21"/>
      <c r="K129" s="21"/>
      <c r="L129" s="32"/>
      <c r="S129" s="21"/>
      <c r="T129" s="21"/>
      <c r="U129" s="21"/>
      <c r="V129" s="21"/>
      <c r="W129" s="21"/>
      <c r="X129" s="21"/>
      <c r="Y129" s="21"/>
      <c r="Z129" s="21"/>
      <c r="AA129" s="21"/>
      <c r="AB129" s="21"/>
      <c r="AC129" s="21"/>
      <c r="AD129" s="21"/>
      <c r="AE129" s="21"/>
    </row>
    <row r="130" spans="1:65" s="25" customFormat="1" ht="12" customHeight="1">
      <c r="A130" s="21"/>
      <c r="B130" s="22"/>
      <c r="C130" s="17" t="s">
        <v>19</v>
      </c>
      <c r="D130" s="21"/>
      <c r="E130" s="21"/>
      <c r="F130" s="18" t="str">
        <f>F12</f>
        <v>Pardubice</v>
      </c>
      <c r="G130" s="21"/>
      <c r="H130" s="21"/>
      <c r="I130" s="17" t="s">
        <v>21</v>
      </c>
      <c r="J130" s="92" t="str">
        <f>IF(J12="","",J12)</f>
        <v>22. 9. 2020</v>
      </c>
      <c r="K130" s="21"/>
      <c r="L130" s="32"/>
      <c r="S130" s="21"/>
      <c r="T130" s="21"/>
      <c r="U130" s="21"/>
      <c r="V130" s="21"/>
      <c r="W130" s="21"/>
      <c r="X130" s="21"/>
      <c r="Y130" s="21"/>
      <c r="Z130" s="21"/>
      <c r="AA130" s="21"/>
      <c r="AB130" s="21"/>
      <c r="AC130" s="21"/>
      <c r="AD130" s="21"/>
      <c r="AE130" s="21"/>
    </row>
    <row r="131" spans="1:65" s="25" customFormat="1" ht="6.95" customHeight="1">
      <c r="A131" s="21"/>
      <c r="B131" s="22"/>
      <c r="C131" s="21"/>
      <c r="D131" s="21"/>
      <c r="E131" s="21"/>
      <c r="F131" s="21"/>
      <c r="G131" s="21"/>
      <c r="H131" s="21"/>
      <c r="I131" s="21"/>
      <c r="J131" s="21"/>
      <c r="K131" s="21"/>
      <c r="L131" s="32"/>
      <c r="S131" s="21"/>
      <c r="T131" s="21"/>
      <c r="U131" s="21"/>
      <c r="V131" s="21"/>
      <c r="W131" s="21"/>
      <c r="X131" s="21"/>
      <c r="Y131" s="21"/>
      <c r="Z131" s="21"/>
      <c r="AA131" s="21"/>
      <c r="AB131" s="21"/>
      <c r="AC131" s="21"/>
      <c r="AD131" s="21"/>
      <c r="AE131" s="21"/>
    </row>
    <row r="132" spans="1:65" s="25" customFormat="1" ht="25.7" customHeight="1">
      <c r="A132" s="21"/>
      <c r="B132" s="22"/>
      <c r="C132" s="17" t="s">
        <v>23</v>
      </c>
      <c r="D132" s="21"/>
      <c r="E132" s="21"/>
      <c r="F132" s="18" t="str">
        <f>E15</f>
        <v>Pardubický kraj</v>
      </c>
      <c r="G132" s="21"/>
      <c r="H132" s="21"/>
      <c r="I132" s="17" t="s">
        <v>29</v>
      </c>
      <c r="J132" s="111" t="str">
        <f>E21</f>
        <v>astalon s.r.o. Pardubice</v>
      </c>
      <c r="K132" s="21"/>
      <c r="L132" s="32"/>
      <c r="S132" s="21"/>
      <c r="T132" s="21"/>
      <c r="U132" s="21"/>
      <c r="V132" s="21"/>
      <c r="W132" s="21"/>
      <c r="X132" s="21"/>
      <c r="Y132" s="21"/>
      <c r="Z132" s="21"/>
      <c r="AA132" s="21"/>
      <c r="AB132" s="21"/>
      <c r="AC132" s="21"/>
      <c r="AD132" s="21"/>
      <c r="AE132" s="21"/>
    </row>
    <row r="133" spans="1:65" s="25" customFormat="1" ht="15.2" customHeight="1">
      <c r="A133" s="21"/>
      <c r="B133" s="22"/>
      <c r="C133" s="17" t="s">
        <v>27</v>
      </c>
      <c r="D133" s="21"/>
      <c r="E133" s="21"/>
      <c r="F133" s="18" t="str">
        <f>IF(E18="","",E18)</f>
        <v>Vyplň údaj</v>
      </c>
      <c r="G133" s="21"/>
      <c r="H133" s="21"/>
      <c r="I133" s="17" t="s">
        <v>32</v>
      </c>
      <c r="J133" s="111" t="str">
        <f>E24</f>
        <v xml:space="preserve"> </v>
      </c>
      <c r="K133" s="21"/>
      <c r="L133" s="32"/>
      <c r="S133" s="21"/>
      <c r="T133" s="21"/>
      <c r="U133" s="21"/>
      <c r="V133" s="21"/>
      <c r="W133" s="21"/>
      <c r="X133" s="21"/>
      <c r="Y133" s="21"/>
      <c r="Z133" s="21"/>
      <c r="AA133" s="21"/>
      <c r="AB133" s="21"/>
      <c r="AC133" s="21"/>
      <c r="AD133" s="21"/>
      <c r="AE133" s="21"/>
    </row>
    <row r="134" spans="1:65" s="25" customFormat="1" ht="10.35" customHeight="1">
      <c r="A134" s="21"/>
      <c r="B134" s="22"/>
      <c r="C134" s="21"/>
      <c r="D134" s="21"/>
      <c r="E134" s="21"/>
      <c r="F134" s="21"/>
      <c r="G134" s="21"/>
      <c r="H134" s="21"/>
      <c r="I134" s="21"/>
      <c r="J134" s="21"/>
      <c r="K134" s="21"/>
      <c r="L134" s="32"/>
      <c r="S134" s="21"/>
      <c r="T134" s="21"/>
      <c r="U134" s="21"/>
      <c r="V134" s="21"/>
      <c r="W134" s="21"/>
      <c r="X134" s="21"/>
      <c r="Y134" s="21"/>
      <c r="Z134" s="21"/>
      <c r="AA134" s="21"/>
      <c r="AB134" s="21"/>
      <c r="AC134" s="21"/>
      <c r="AD134" s="21"/>
      <c r="AE134" s="21"/>
    </row>
    <row r="135" spans="1:65" s="130" customFormat="1" ht="29.25" customHeight="1">
      <c r="A135" s="124"/>
      <c r="B135" s="125"/>
      <c r="C135" s="126" t="s">
        <v>144</v>
      </c>
      <c r="D135" s="127" t="s">
        <v>60</v>
      </c>
      <c r="E135" s="127" t="s">
        <v>56</v>
      </c>
      <c r="F135" s="127" t="s">
        <v>57</v>
      </c>
      <c r="G135" s="127" t="s">
        <v>145</v>
      </c>
      <c r="H135" s="127" t="s">
        <v>146</v>
      </c>
      <c r="I135" s="127" t="s">
        <v>147</v>
      </c>
      <c r="J135" s="127" t="s">
        <v>120</v>
      </c>
      <c r="K135" s="128" t="s">
        <v>148</v>
      </c>
      <c r="L135" s="129"/>
      <c r="M135" s="53" t="s">
        <v>1</v>
      </c>
      <c r="N135" s="54" t="s">
        <v>39</v>
      </c>
      <c r="O135" s="54" t="s">
        <v>149</v>
      </c>
      <c r="P135" s="54" t="s">
        <v>150</v>
      </c>
      <c r="Q135" s="54" t="s">
        <v>151</v>
      </c>
      <c r="R135" s="54" t="s">
        <v>152</v>
      </c>
      <c r="S135" s="54" t="s">
        <v>153</v>
      </c>
      <c r="T135" s="55" t="s">
        <v>154</v>
      </c>
      <c r="U135" s="124"/>
      <c r="V135" s="124"/>
      <c r="W135" s="124"/>
      <c r="X135" s="124"/>
      <c r="Y135" s="124"/>
      <c r="Z135" s="124"/>
      <c r="AA135" s="124"/>
      <c r="AB135" s="124"/>
      <c r="AC135" s="124"/>
      <c r="AD135" s="124"/>
      <c r="AE135" s="124"/>
    </row>
    <row r="136" spans="1:65" s="25" customFormat="1" ht="22.7" customHeight="1">
      <c r="A136" s="21"/>
      <c r="B136" s="22"/>
      <c r="C136" s="61" t="s">
        <v>155</v>
      </c>
      <c r="D136" s="21"/>
      <c r="E136" s="21"/>
      <c r="F136" s="21"/>
      <c r="G136" s="21"/>
      <c r="H136" s="21"/>
      <c r="I136" s="21"/>
      <c r="J136" s="131">
        <f>BK136</f>
        <v>0</v>
      </c>
      <c r="K136" s="21"/>
      <c r="L136" s="22"/>
      <c r="M136" s="56"/>
      <c r="N136" s="47"/>
      <c r="O136" s="57"/>
      <c r="P136" s="132">
        <f>P137+P797+P1479</f>
        <v>0</v>
      </c>
      <c r="Q136" s="57"/>
      <c r="R136" s="132">
        <f>R137+R797+R1479</f>
        <v>249.94755793999997</v>
      </c>
      <c r="S136" s="57"/>
      <c r="T136" s="133">
        <f>T137+T797+T1479</f>
        <v>285.63790426999998</v>
      </c>
      <c r="U136" s="21"/>
      <c r="V136" s="21"/>
      <c r="W136" s="21"/>
      <c r="X136" s="21"/>
      <c r="Y136" s="21"/>
      <c r="Z136" s="21"/>
      <c r="AA136" s="21"/>
      <c r="AB136" s="21"/>
      <c r="AC136" s="21"/>
      <c r="AD136" s="21"/>
      <c r="AE136" s="21"/>
      <c r="AT136" s="8" t="s">
        <v>74</v>
      </c>
      <c r="AU136" s="8" t="s">
        <v>122</v>
      </c>
      <c r="BK136" s="134">
        <f>BK137+BK797+BK1479</f>
        <v>0</v>
      </c>
    </row>
    <row r="137" spans="1:65" s="135" customFormat="1" ht="25.9" customHeight="1">
      <c r="B137" s="136"/>
      <c r="D137" s="137" t="s">
        <v>74</v>
      </c>
      <c r="E137" s="138" t="s">
        <v>156</v>
      </c>
      <c r="F137" s="138" t="s">
        <v>157</v>
      </c>
      <c r="J137" s="139">
        <f>BK137</f>
        <v>0</v>
      </c>
      <c r="L137" s="136"/>
      <c r="M137" s="140"/>
      <c r="N137" s="141"/>
      <c r="O137" s="141"/>
      <c r="P137" s="142">
        <f>P138+P143+P218+P496+P789+P795</f>
        <v>0</v>
      </c>
      <c r="Q137" s="141"/>
      <c r="R137" s="142">
        <f>R138+R143+R218+R496+R789+R795</f>
        <v>187.03372445999997</v>
      </c>
      <c r="S137" s="141"/>
      <c r="T137" s="143">
        <f>T138+T143+T218+T496+T789+T795</f>
        <v>257.29873199999997</v>
      </c>
      <c r="AR137" s="137" t="s">
        <v>80</v>
      </c>
      <c r="AT137" s="144" t="s">
        <v>74</v>
      </c>
      <c r="AU137" s="144" t="s">
        <v>75</v>
      </c>
      <c r="AY137" s="137" t="s">
        <v>158</v>
      </c>
      <c r="BK137" s="145">
        <f>BK138+BK143+BK218+BK496+BK789+BK795</f>
        <v>0</v>
      </c>
    </row>
    <row r="138" spans="1:65" s="135" customFormat="1" ht="22.7" customHeight="1">
      <c r="B138" s="136"/>
      <c r="D138" s="137" t="s">
        <v>74</v>
      </c>
      <c r="E138" s="146" t="s">
        <v>80</v>
      </c>
      <c r="F138" s="146" t="s">
        <v>159</v>
      </c>
      <c r="J138" s="147">
        <f>BK138</f>
        <v>0</v>
      </c>
      <c r="L138" s="136"/>
      <c r="M138" s="140"/>
      <c r="N138" s="141"/>
      <c r="O138" s="141"/>
      <c r="P138" s="142">
        <f>SUM(P139:P142)</f>
        <v>0</v>
      </c>
      <c r="Q138" s="141"/>
      <c r="R138" s="142">
        <f>SUM(R139:R142)</f>
        <v>0</v>
      </c>
      <c r="S138" s="141"/>
      <c r="T138" s="143">
        <f>SUM(T139:T142)</f>
        <v>0</v>
      </c>
      <c r="AR138" s="137" t="s">
        <v>80</v>
      </c>
      <c r="AT138" s="144" t="s">
        <v>74</v>
      </c>
      <c r="AU138" s="144" t="s">
        <v>80</v>
      </c>
      <c r="AY138" s="137" t="s">
        <v>158</v>
      </c>
      <c r="BK138" s="145">
        <f>SUM(BK139:BK142)</f>
        <v>0</v>
      </c>
    </row>
    <row r="139" spans="1:65" s="25" customFormat="1" ht="21.75" customHeight="1">
      <c r="A139" s="21"/>
      <c r="B139" s="22"/>
      <c r="C139" s="148" t="s">
        <v>80</v>
      </c>
      <c r="D139" s="148" t="s">
        <v>160</v>
      </c>
      <c r="E139" s="149" t="s">
        <v>161</v>
      </c>
      <c r="F139" s="150" t="s">
        <v>162</v>
      </c>
      <c r="G139" s="151" t="s">
        <v>163</v>
      </c>
      <c r="H139" s="152">
        <v>22.5</v>
      </c>
      <c r="I139" s="1"/>
      <c r="J139" s="153">
        <f>ROUND(I139*H139,2)</f>
        <v>0</v>
      </c>
      <c r="K139" s="150" t="s">
        <v>164</v>
      </c>
      <c r="L139" s="22"/>
      <c r="M139" s="154" t="s">
        <v>1</v>
      </c>
      <c r="N139" s="155" t="s">
        <v>40</v>
      </c>
      <c r="O139" s="49"/>
      <c r="P139" s="156">
        <f>O139*H139</f>
        <v>0</v>
      </c>
      <c r="Q139" s="156">
        <v>0</v>
      </c>
      <c r="R139" s="156">
        <f>Q139*H139</f>
        <v>0</v>
      </c>
      <c r="S139" s="156">
        <v>0</v>
      </c>
      <c r="T139" s="157">
        <f>S139*H139</f>
        <v>0</v>
      </c>
      <c r="U139" s="21"/>
      <c r="V139" s="21"/>
      <c r="W139" s="21"/>
      <c r="X139" s="21"/>
      <c r="Y139" s="21"/>
      <c r="Z139" s="21"/>
      <c r="AA139" s="21"/>
      <c r="AB139" s="21"/>
      <c r="AC139" s="21"/>
      <c r="AD139" s="21"/>
      <c r="AE139" s="21"/>
      <c r="AR139" s="158" t="s">
        <v>90</v>
      </c>
      <c r="AT139" s="158" t="s">
        <v>160</v>
      </c>
      <c r="AU139" s="158" t="s">
        <v>84</v>
      </c>
      <c r="AY139" s="8" t="s">
        <v>158</v>
      </c>
      <c r="BE139" s="159">
        <f>IF(N139="základní",J139,0)</f>
        <v>0</v>
      </c>
      <c r="BF139" s="159">
        <f>IF(N139="snížená",J139,0)</f>
        <v>0</v>
      </c>
      <c r="BG139" s="159">
        <f>IF(N139="zákl. přenesená",J139,0)</f>
        <v>0</v>
      </c>
      <c r="BH139" s="159">
        <f>IF(N139="sníž. přenesená",J139,0)</f>
        <v>0</v>
      </c>
      <c r="BI139" s="159">
        <f>IF(N139="nulová",J139,0)</f>
        <v>0</v>
      </c>
      <c r="BJ139" s="8" t="s">
        <v>80</v>
      </c>
      <c r="BK139" s="159">
        <f>ROUND(I139*H139,2)</f>
        <v>0</v>
      </c>
      <c r="BL139" s="8" t="s">
        <v>90</v>
      </c>
      <c r="BM139" s="158" t="s">
        <v>165</v>
      </c>
    </row>
    <row r="140" spans="1:65" s="160" customFormat="1">
      <c r="B140" s="161"/>
      <c r="D140" s="162" t="s">
        <v>166</v>
      </c>
      <c r="E140" s="163" t="s">
        <v>1</v>
      </c>
      <c r="F140" s="164" t="s">
        <v>167</v>
      </c>
      <c r="H140" s="163" t="s">
        <v>1</v>
      </c>
      <c r="L140" s="161"/>
      <c r="M140" s="165"/>
      <c r="N140" s="166"/>
      <c r="O140" s="166"/>
      <c r="P140" s="166"/>
      <c r="Q140" s="166"/>
      <c r="R140" s="166"/>
      <c r="S140" s="166"/>
      <c r="T140" s="167"/>
      <c r="AT140" s="163" t="s">
        <v>166</v>
      </c>
      <c r="AU140" s="163" t="s">
        <v>84</v>
      </c>
      <c r="AV140" s="160" t="s">
        <v>80</v>
      </c>
      <c r="AW140" s="160" t="s">
        <v>31</v>
      </c>
      <c r="AX140" s="160" t="s">
        <v>75</v>
      </c>
      <c r="AY140" s="163" t="s">
        <v>158</v>
      </c>
    </row>
    <row r="141" spans="1:65" s="160" customFormat="1">
      <c r="B141" s="161"/>
      <c r="D141" s="162" t="s">
        <v>166</v>
      </c>
      <c r="E141" s="163" t="s">
        <v>1</v>
      </c>
      <c r="F141" s="164" t="s">
        <v>168</v>
      </c>
      <c r="H141" s="163" t="s">
        <v>1</v>
      </c>
      <c r="L141" s="161"/>
      <c r="M141" s="165"/>
      <c r="N141" s="166"/>
      <c r="O141" s="166"/>
      <c r="P141" s="166"/>
      <c r="Q141" s="166"/>
      <c r="R141" s="166"/>
      <c r="S141" s="166"/>
      <c r="T141" s="167"/>
      <c r="AT141" s="163" t="s">
        <v>166</v>
      </c>
      <c r="AU141" s="163" t="s">
        <v>84</v>
      </c>
      <c r="AV141" s="160" t="s">
        <v>80</v>
      </c>
      <c r="AW141" s="160" t="s">
        <v>31</v>
      </c>
      <c r="AX141" s="160" t="s">
        <v>75</v>
      </c>
      <c r="AY141" s="163" t="s">
        <v>158</v>
      </c>
    </row>
    <row r="142" spans="1:65" s="168" customFormat="1">
      <c r="B142" s="169"/>
      <c r="D142" s="162" t="s">
        <v>166</v>
      </c>
      <c r="E142" s="170" t="s">
        <v>1</v>
      </c>
      <c r="F142" s="171" t="s">
        <v>169</v>
      </c>
      <c r="H142" s="172">
        <v>22.5</v>
      </c>
      <c r="L142" s="169"/>
      <c r="M142" s="173"/>
      <c r="N142" s="174"/>
      <c r="O142" s="174"/>
      <c r="P142" s="174"/>
      <c r="Q142" s="174"/>
      <c r="R142" s="174"/>
      <c r="S142" s="174"/>
      <c r="T142" s="175"/>
      <c r="AT142" s="170" t="s">
        <v>166</v>
      </c>
      <c r="AU142" s="170" t="s">
        <v>84</v>
      </c>
      <c r="AV142" s="168" t="s">
        <v>84</v>
      </c>
      <c r="AW142" s="168" t="s">
        <v>31</v>
      </c>
      <c r="AX142" s="168" t="s">
        <v>80</v>
      </c>
      <c r="AY142" s="170" t="s">
        <v>158</v>
      </c>
    </row>
    <row r="143" spans="1:65" s="135" customFormat="1" ht="22.7" customHeight="1">
      <c r="B143" s="136"/>
      <c r="D143" s="137" t="s">
        <v>74</v>
      </c>
      <c r="E143" s="146" t="s">
        <v>87</v>
      </c>
      <c r="F143" s="146" t="s">
        <v>170</v>
      </c>
      <c r="J143" s="147">
        <f>BK143</f>
        <v>0</v>
      </c>
      <c r="L143" s="136"/>
      <c r="M143" s="140"/>
      <c r="N143" s="141"/>
      <c r="O143" s="141"/>
      <c r="P143" s="142">
        <f>SUM(P144:P217)</f>
        <v>0</v>
      </c>
      <c r="Q143" s="141"/>
      <c r="R143" s="142">
        <f>SUM(R144:R217)</f>
        <v>34.248987919999998</v>
      </c>
      <c r="S143" s="141"/>
      <c r="T143" s="143">
        <f>SUM(T144:T217)</f>
        <v>0</v>
      </c>
      <c r="AR143" s="137" t="s">
        <v>80</v>
      </c>
      <c r="AT143" s="144" t="s">
        <v>74</v>
      </c>
      <c r="AU143" s="144" t="s">
        <v>80</v>
      </c>
      <c r="AY143" s="137" t="s">
        <v>158</v>
      </c>
      <c r="BK143" s="145">
        <f>SUM(BK144:BK217)</f>
        <v>0</v>
      </c>
    </row>
    <row r="144" spans="1:65" s="25" customFormat="1" ht="33" customHeight="1">
      <c r="A144" s="21"/>
      <c r="B144" s="22"/>
      <c r="C144" s="148" t="s">
        <v>84</v>
      </c>
      <c r="D144" s="148" t="s">
        <v>160</v>
      </c>
      <c r="E144" s="149" t="s">
        <v>171</v>
      </c>
      <c r="F144" s="150" t="s">
        <v>172</v>
      </c>
      <c r="G144" s="151" t="s">
        <v>173</v>
      </c>
      <c r="H144" s="152">
        <v>12</v>
      </c>
      <c r="I144" s="1"/>
      <c r="J144" s="153">
        <f>ROUND(I144*H144,2)</f>
        <v>0</v>
      </c>
      <c r="K144" s="150" t="s">
        <v>164</v>
      </c>
      <c r="L144" s="22"/>
      <c r="M144" s="154" t="s">
        <v>1</v>
      </c>
      <c r="N144" s="155" t="s">
        <v>40</v>
      </c>
      <c r="O144" s="49"/>
      <c r="P144" s="156">
        <f>O144*H144</f>
        <v>0</v>
      </c>
      <c r="Q144" s="156">
        <v>2.0209999999999999E-2</v>
      </c>
      <c r="R144" s="156">
        <f>Q144*H144</f>
        <v>0.24251999999999999</v>
      </c>
      <c r="S144" s="156">
        <v>0</v>
      </c>
      <c r="T144" s="157">
        <f>S144*H144</f>
        <v>0</v>
      </c>
      <c r="U144" s="21"/>
      <c r="V144" s="21"/>
      <c r="W144" s="21"/>
      <c r="X144" s="21"/>
      <c r="Y144" s="21"/>
      <c r="Z144" s="21"/>
      <c r="AA144" s="21"/>
      <c r="AB144" s="21"/>
      <c r="AC144" s="21"/>
      <c r="AD144" s="21"/>
      <c r="AE144" s="21"/>
      <c r="AR144" s="158" t="s">
        <v>90</v>
      </c>
      <c r="AT144" s="158" t="s">
        <v>160</v>
      </c>
      <c r="AU144" s="158" t="s">
        <v>84</v>
      </c>
      <c r="AY144" s="8" t="s">
        <v>158</v>
      </c>
      <c r="BE144" s="159">
        <f>IF(N144="základní",J144,0)</f>
        <v>0</v>
      </c>
      <c r="BF144" s="159">
        <f>IF(N144="snížená",J144,0)</f>
        <v>0</v>
      </c>
      <c r="BG144" s="159">
        <f>IF(N144="zákl. přenesená",J144,0)</f>
        <v>0</v>
      </c>
      <c r="BH144" s="159">
        <f>IF(N144="sníž. přenesená",J144,0)</f>
        <v>0</v>
      </c>
      <c r="BI144" s="159">
        <f>IF(N144="nulová",J144,0)</f>
        <v>0</v>
      </c>
      <c r="BJ144" s="8" t="s">
        <v>80</v>
      </c>
      <c r="BK144" s="159">
        <f>ROUND(I144*H144,2)</f>
        <v>0</v>
      </c>
      <c r="BL144" s="8" t="s">
        <v>90</v>
      </c>
      <c r="BM144" s="158" t="s">
        <v>174</v>
      </c>
    </row>
    <row r="145" spans="1:65" s="160" customFormat="1">
      <c r="B145" s="161"/>
      <c r="D145" s="162" t="s">
        <v>166</v>
      </c>
      <c r="E145" s="163" t="s">
        <v>1</v>
      </c>
      <c r="F145" s="164" t="s">
        <v>175</v>
      </c>
      <c r="H145" s="163" t="s">
        <v>1</v>
      </c>
      <c r="L145" s="161"/>
      <c r="M145" s="165"/>
      <c r="N145" s="166"/>
      <c r="O145" s="166"/>
      <c r="P145" s="166"/>
      <c r="Q145" s="166"/>
      <c r="R145" s="166"/>
      <c r="S145" s="166"/>
      <c r="T145" s="167"/>
      <c r="AT145" s="163" t="s">
        <v>166</v>
      </c>
      <c r="AU145" s="163" t="s">
        <v>84</v>
      </c>
      <c r="AV145" s="160" t="s">
        <v>80</v>
      </c>
      <c r="AW145" s="160" t="s">
        <v>31</v>
      </c>
      <c r="AX145" s="160" t="s">
        <v>75</v>
      </c>
      <c r="AY145" s="163" t="s">
        <v>158</v>
      </c>
    </row>
    <row r="146" spans="1:65" s="168" customFormat="1">
      <c r="B146" s="169"/>
      <c r="D146" s="162" t="s">
        <v>166</v>
      </c>
      <c r="E146" s="170" t="s">
        <v>1</v>
      </c>
      <c r="F146" s="171" t="s">
        <v>176</v>
      </c>
      <c r="H146" s="172">
        <v>12</v>
      </c>
      <c r="L146" s="169"/>
      <c r="M146" s="173"/>
      <c r="N146" s="174"/>
      <c r="O146" s="174"/>
      <c r="P146" s="174"/>
      <c r="Q146" s="174"/>
      <c r="R146" s="174"/>
      <c r="S146" s="174"/>
      <c r="T146" s="175"/>
      <c r="AT146" s="170" t="s">
        <v>166</v>
      </c>
      <c r="AU146" s="170" t="s">
        <v>84</v>
      </c>
      <c r="AV146" s="168" t="s">
        <v>84</v>
      </c>
      <c r="AW146" s="168" t="s">
        <v>31</v>
      </c>
      <c r="AX146" s="168" t="s">
        <v>80</v>
      </c>
      <c r="AY146" s="170" t="s">
        <v>158</v>
      </c>
    </row>
    <row r="147" spans="1:65" s="25" customFormat="1" ht="33" customHeight="1">
      <c r="A147" s="21"/>
      <c r="B147" s="22"/>
      <c r="C147" s="148" t="s">
        <v>87</v>
      </c>
      <c r="D147" s="148" t="s">
        <v>160</v>
      </c>
      <c r="E147" s="149" t="s">
        <v>177</v>
      </c>
      <c r="F147" s="150" t="s">
        <v>178</v>
      </c>
      <c r="G147" s="151" t="s">
        <v>173</v>
      </c>
      <c r="H147" s="152">
        <v>13</v>
      </c>
      <c r="I147" s="1"/>
      <c r="J147" s="153">
        <f>ROUND(I147*H147,2)</f>
        <v>0</v>
      </c>
      <c r="K147" s="150" t="s">
        <v>179</v>
      </c>
      <c r="L147" s="22"/>
      <c r="M147" s="154" t="s">
        <v>1</v>
      </c>
      <c r="N147" s="155" t="s">
        <v>40</v>
      </c>
      <c r="O147" s="49"/>
      <c r="P147" s="156">
        <f>O147*H147</f>
        <v>0</v>
      </c>
      <c r="Q147" s="156">
        <v>2.6280000000000001E-2</v>
      </c>
      <c r="R147" s="156">
        <f>Q147*H147</f>
        <v>0.34164</v>
      </c>
      <c r="S147" s="156">
        <v>0</v>
      </c>
      <c r="T147" s="157">
        <f>S147*H147</f>
        <v>0</v>
      </c>
      <c r="U147" s="21"/>
      <c r="V147" s="21"/>
      <c r="W147" s="21"/>
      <c r="X147" s="21"/>
      <c r="Y147" s="21"/>
      <c r="Z147" s="21"/>
      <c r="AA147" s="21"/>
      <c r="AB147" s="21"/>
      <c r="AC147" s="21"/>
      <c r="AD147" s="21"/>
      <c r="AE147" s="21"/>
      <c r="AR147" s="158" t="s">
        <v>90</v>
      </c>
      <c r="AT147" s="158" t="s">
        <v>160</v>
      </c>
      <c r="AU147" s="158" t="s">
        <v>84</v>
      </c>
      <c r="AY147" s="8" t="s">
        <v>158</v>
      </c>
      <c r="BE147" s="159">
        <f>IF(N147="základní",J147,0)</f>
        <v>0</v>
      </c>
      <c r="BF147" s="159">
        <f>IF(N147="snížená",J147,0)</f>
        <v>0</v>
      </c>
      <c r="BG147" s="159">
        <f>IF(N147="zákl. přenesená",J147,0)</f>
        <v>0</v>
      </c>
      <c r="BH147" s="159">
        <f>IF(N147="sníž. přenesená",J147,0)</f>
        <v>0</v>
      </c>
      <c r="BI147" s="159">
        <f>IF(N147="nulová",J147,0)</f>
        <v>0</v>
      </c>
      <c r="BJ147" s="8" t="s">
        <v>80</v>
      </c>
      <c r="BK147" s="159">
        <f>ROUND(I147*H147,2)</f>
        <v>0</v>
      </c>
      <c r="BL147" s="8" t="s">
        <v>90</v>
      </c>
      <c r="BM147" s="158" t="s">
        <v>180</v>
      </c>
    </row>
    <row r="148" spans="1:65" s="25" customFormat="1" ht="24.2" customHeight="1">
      <c r="A148" s="21"/>
      <c r="B148" s="22"/>
      <c r="C148" s="148" t="s">
        <v>90</v>
      </c>
      <c r="D148" s="148" t="s">
        <v>160</v>
      </c>
      <c r="E148" s="149" t="s">
        <v>181</v>
      </c>
      <c r="F148" s="150" t="s">
        <v>182</v>
      </c>
      <c r="G148" s="151" t="s">
        <v>183</v>
      </c>
      <c r="H148" s="152">
        <v>0.21199999999999999</v>
      </c>
      <c r="I148" s="1"/>
      <c r="J148" s="153">
        <f>ROUND(I148*H148,2)</f>
        <v>0</v>
      </c>
      <c r="K148" s="150" t="s">
        <v>164</v>
      </c>
      <c r="L148" s="22"/>
      <c r="M148" s="154" t="s">
        <v>1</v>
      </c>
      <c r="N148" s="155" t="s">
        <v>40</v>
      </c>
      <c r="O148" s="49"/>
      <c r="P148" s="156">
        <f>O148*H148</f>
        <v>0</v>
      </c>
      <c r="Q148" s="156">
        <v>1.0900000000000001</v>
      </c>
      <c r="R148" s="156">
        <f>Q148*H148</f>
        <v>0.23108000000000001</v>
      </c>
      <c r="S148" s="156">
        <v>0</v>
      </c>
      <c r="T148" s="157">
        <f>S148*H148</f>
        <v>0</v>
      </c>
      <c r="U148" s="21"/>
      <c r="V148" s="21"/>
      <c r="W148" s="21"/>
      <c r="X148" s="21"/>
      <c r="Y148" s="21"/>
      <c r="Z148" s="21"/>
      <c r="AA148" s="21"/>
      <c r="AB148" s="21"/>
      <c r="AC148" s="21"/>
      <c r="AD148" s="21"/>
      <c r="AE148" s="21"/>
      <c r="AR148" s="158" t="s">
        <v>90</v>
      </c>
      <c r="AT148" s="158" t="s">
        <v>160</v>
      </c>
      <c r="AU148" s="158" t="s">
        <v>84</v>
      </c>
      <c r="AY148" s="8" t="s">
        <v>158</v>
      </c>
      <c r="BE148" s="159">
        <f>IF(N148="základní",J148,0)</f>
        <v>0</v>
      </c>
      <c r="BF148" s="159">
        <f>IF(N148="snížená",J148,0)</f>
        <v>0</v>
      </c>
      <c r="BG148" s="159">
        <f>IF(N148="zákl. přenesená",J148,0)</f>
        <v>0</v>
      </c>
      <c r="BH148" s="159">
        <f>IF(N148="sníž. přenesená",J148,0)</f>
        <v>0</v>
      </c>
      <c r="BI148" s="159">
        <f>IF(N148="nulová",J148,0)</f>
        <v>0</v>
      </c>
      <c r="BJ148" s="8" t="s">
        <v>80</v>
      </c>
      <c r="BK148" s="159">
        <f>ROUND(I148*H148,2)</f>
        <v>0</v>
      </c>
      <c r="BL148" s="8" t="s">
        <v>90</v>
      </c>
      <c r="BM148" s="158" t="s">
        <v>184</v>
      </c>
    </row>
    <row r="149" spans="1:65" s="160" customFormat="1">
      <c r="B149" s="161"/>
      <c r="D149" s="162" t="s">
        <v>166</v>
      </c>
      <c r="E149" s="163" t="s">
        <v>1</v>
      </c>
      <c r="F149" s="164" t="s">
        <v>185</v>
      </c>
      <c r="H149" s="163" t="s">
        <v>1</v>
      </c>
      <c r="L149" s="161"/>
      <c r="M149" s="165"/>
      <c r="N149" s="166"/>
      <c r="O149" s="166"/>
      <c r="P149" s="166"/>
      <c r="Q149" s="166"/>
      <c r="R149" s="166"/>
      <c r="S149" s="166"/>
      <c r="T149" s="167"/>
      <c r="AT149" s="163" t="s">
        <v>166</v>
      </c>
      <c r="AU149" s="163" t="s">
        <v>84</v>
      </c>
      <c r="AV149" s="160" t="s">
        <v>80</v>
      </c>
      <c r="AW149" s="160" t="s">
        <v>31</v>
      </c>
      <c r="AX149" s="160" t="s">
        <v>75</v>
      </c>
      <c r="AY149" s="163" t="s">
        <v>158</v>
      </c>
    </row>
    <row r="150" spans="1:65" s="168" customFormat="1">
      <c r="B150" s="169"/>
      <c r="D150" s="162" t="s">
        <v>166</v>
      </c>
      <c r="E150" s="170" t="s">
        <v>1</v>
      </c>
      <c r="F150" s="171" t="s">
        <v>186</v>
      </c>
      <c r="H150" s="172">
        <v>0.21199999999999999</v>
      </c>
      <c r="L150" s="169"/>
      <c r="M150" s="173"/>
      <c r="N150" s="174"/>
      <c r="O150" s="174"/>
      <c r="P150" s="174"/>
      <c r="Q150" s="174"/>
      <c r="R150" s="174"/>
      <c r="S150" s="174"/>
      <c r="T150" s="175"/>
      <c r="AT150" s="170" t="s">
        <v>166</v>
      </c>
      <c r="AU150" s="170" t="s">
        <v>84</v>
      </c>
      <c r="AV150" s="168" t="s">
        <v>84</v>
      </c>
      <c r="AW150" s="168" t="s">
        <v>31</v>
      </c>
      <c r="AX150" s="168" t="s">
        <v>80</v>
      </c>
      <c r="AY150" s="170" t="s">
        <v>158</v>
      </c>
    </row>
    <row r="151" spans="1:65" s="25" customFormat="1" ht="24.2" customHeight="1">
      <c r="A151" s="21"/>
      <c r="B151" s="22"/>
      <c r="C151" s="148" t="s">
        <v>93</v>
      </c>
      <c r="D151" s="148" t="s">
        <v>160</v>
      </c>
      <c r="E151" s="149" t="s">
        <v>187</v>
      </c>
      <c r="F151" s="150" t="s">
        <v>188</v>
      </c>
      <c r="G151" s="151" t="s">
        <v>189</v>
      </c>
      <c r="H151" s="152">
        <v>4.2</v>
      </c>
      <c r="I151" s="1"/>
      <c r="J151" s="153">
        <f>ROUND(I151*H151,2)</f>
        <v>0</v>
      </c>
      <c r="K151" s="150" t="s">
        <v>164</v>
      </c>
      <c r="L151" s="22"/>
      <c r="M151" s="154" t="s">
        <v>1</v>
      </c>
      <c r="N151" s="155" t="s">
        <v>40</v>
      </c>
      <c r="O151" s="49"/>
      <c r="P151" s="156">
        <f>O151*H151</f>
        <v>0</v>
      </c>
      <c r="Q151" s="156">
        <v>4.2090000000000002E-2</v>
      </c>
      <c r="R151" s="156">
        <f>Q151*H151</f>
        <v>0.17677800000000002</v>
      </c>
      <c r="S151" s="156">
        <v>0</v>
      </c>
      <c r="T151" s="157">
        <f>S151*H151</f>
        <v>0</v>
      </c>
      <c r="U151" s="21"/>
      <c r="V151" s="21"/>
      <c r="W151" s="21"/>
      <c r="X151" s="21"/>
      <c r="Y151" s="21"/>
      <c r="Z151" s="21"/>
      <c r="AA151" s="21"/>
      <c r="AB151" s="21"/>
      <c r="AC151" s="21"/>
      <c r="AD151" s="21"/>
      <c r="AE151" s="21"/>
      <c r="AR151" s="158" t="s">
        <v>90</v>
      </c>
      <c r="AT151" s="158" t="s">
        <v>160</v>
      </c>
      <c r="AU151" s="158" t="s">
        <v>84</v>
      </c>
      <c r="AY151" s="8" t="s">
        <v>158</v>
      </c>
      <c r="BE151" s="159">
        <f>IF(N151="základní",J151,0)</f>
        <v>0</v>
      </c>
      <c r="BF151" s="159">
        <f>IF(N151="snížená",J151,0)</f>
        <v>0</v>
      </c>
      <c r="BG151" s="159">
        <f>IF(N151="zákl. přenesená",J151,0)</f>
        <v>0</v>
      </c>
      <c r="BH151" s="159">
        <f>IF(N151="sníž. přenesená",J151,0)</f>
        <v>0</v>
      </c>
      <c r="BI151" s="159">
        <f>IF(N151="nulová",J151,0)</f>
        <v>0</v>
      </c>
      <c r="BJ151" s="8" t="s">
        <v>80</v>
      </c>
      <c r="BK151" s="159">
        <f>ROUND(I151*H151,2)</f>
        <v>0</v>
      </c>
      <c r="BL151" s="8" t="s">
        <v>90</v>
      </c>
      <c r="BM151" s="158" t="s">
        <v>190</v>
      </c>
    </row>
    <row r="152" spans="1:65" s="160" customFormat="1">
      <c r="B152" s="161"/>
      <c r="D152" s="162" t="s">
        <v>166</v>
      </c>
      <c r="E152" s="163" t="s">
        <v>1</v>
      </c>
      <c r="F152" s="164" t="s">
        <v>191</v>
      </c>
      <c r="H152" s="163" t="s">
        <v>1</v>
      </c>
      <c r="L152" s="161"/>
      <c r="M152" s="165"/>
      <c r="N152" s="166"/>
      <c r="O152" s="166"/>
      <c r="P152" s="166"/>
      <c r="Q152" s="166"/>
      <c r="R152" s="166"/>
      <c r="S152" s="166"/>
      <c r="T152" s="167"/>
      <c r="AT152" s="163" t="s">
        <v>166</v>
      </c>
      <c r="AU152" s="163" t="s">
        <v>84</v>
      </c>
      <c r="AV152" s="160" t="s">
        <v>80</v>
      </c>
      <c r="AW152" s="160" t="s">
        <v>31</v>
      </c>
      <c r="AX152" s="160" t="s">
        <v>75</v>
      </c>
      <c r="AY152" s="163" t="s">
        <v>158</v>
      </c>
    </row>
    <row r="153" spans="1:65" s="168" customFormat="1">
      <c r="B153" s="169"/>
      <c r="D153" s="162" t="s">
        <v>166</v>
      </c>
      <c r="E153" s="170" t="s">
        <v>1</v>
      </c>
      <c r="F153" s="171" t="s">
        <v>192</v>
      </c>
      <c r="H153" s="172">
        <v>4.2</v>
      </c>
      <c r="L153" s="169"/>
      <c r="M153" s="173"/>
      <c r="N153" s="174"/>
      <c r="O153" s="174"/>
      <c r="P153" s="174"/>
      <c r="Q153" s="174"/>
      <c r="R153" s="174"/>
      <c r="S153" s="174"/>
      <c r="T153" s="175"/>
      <c r="AT153" s="170" t="s">
        <v>166</v>
      </c>
      <c r="AU153" s="170" t="s">
        <v>84</v>
      </c>
      <c r="AV153" s="168" t="s">
        <v>84</v>
      </c>
      <c r="AW153" s="168" t="s">
        <v>31</v>
      </c>
      <c r="AX153" s="168" t="s">
        <v>80</v>
      </c>
      <c r="AY153" s="170" t="s">
        <v>158</v>
      </c>
    </row>
    <row r="154" spans="1:65" s="25" customFormat="1" ht="24.2" customHeight="1">
      <c r="A154" s="21"/>
      <c r="B154" s="22"/>
      <c r="C154" s="148" t="s">
        <v>112</v>
      </c>
      <c r="D154" s="148" t="s">
        <v>160</v>
      </c>
      <c r="E154" s="149" t="s">
        <v>193</v>
      </c>
      <c r="F154" s="150" t="s">
        <v>194</v>
      </c>
      <c r="G154" s="151" t="s">
        <v>189</v>
      </c>
      <c r="H154" s="152">
        <v>17.376000000000001</v>
      </c>
      <c r="I154" s="1"/>
      <c r="J154" s="153">
        <f>ROUND(I154*H154,2)</f>
        <v>0</v>
      </c>
      <c r="K154" s="150" t="s">
        <v>164</v>
      </c>
      <c r="L154" s="22"/>
      <c r="M154" s="154" t="s">
        <v>1</v>
      </c>
      <c r="N154" s="155" t="s">
        <v>40</v>
      </c>
      <c r="O154" s="49"/>
      <c r="P154" s="156">
        <f>O154*H154</f>
        <v>0</v>
      </c>
      <c r="Q154" s="156">
        <v>0.10891000000000001</v>
      </c>
      <c r="R154" s="156">
        <f>Q154*H154</f>
        <v>1.8924201600000004</v>
      </c>
      <c r="S154" s="156">
        <v>0</v>
      </c>
      <c r="T154" s="157">
        <f>S154*H154</f>
        <v>0</v>
      </c>
      <c r="U154" s="21"/>
      <c r="V154" s="21"/>
      <c r="W154" s="21"/>
      <c r="X154" s="21"/>
      <c r="Y154" s="21"/>
      <c r="Z154" s="21"/>
      <c r="AA154" s="21"/>
      <c r="AB154" s="21"/>
      <c r="AC154" s="21"/>
      <c r="AD154" s="21"/>
      <c r="AE154" s="21"/>
      <c r="AR154" s="158" t="s">
        <v>90</v>
      </c>
      <c r="AT154" s="158" t="s">
        <v>160</v>
      </c>
      <c r="AU154" s="158" t="s">
        <v>84</v>
      </c>
      <c r="AY154" s="8" t="s">
        <v>158</v>
      </c>
      <c r="BE154" s="159">
        <f>IF(N154="základní",J154,0)</f>
        <v>0</v>
      </c>
      <c r="BF154" s="159">
        <f>IF(N154="snížená",J154,0)</f>
        <v>0</v>
      </c>
      <c r="BG154" s="159">
        <f>IF(N154="zákl. přenesená",J154,0)</f>
        <v>0</v>
      </c>
      <c r="BH154" s="159">
        <f>IF(N154="sníž. přenesená",J154,0)</f>
        <v>0</v>
      </c>
      <c r="BI154" s="159">
        <f>IF(N154="nulová",J154,0)</f>
        <v>0</v>
      </c>
      <c r="BJ154" s="8" t="s">
        <v>80</v>
      </c>
      <c r="BK154" s="159">
        <f>ROUND(I154*H154,2)</f>
        <v>0</v>
      </c>
      <c r="BL154" s="8" t="s">
        <v>90</v>
      </c>
      <c r="BM154" s="158" t="s">
        <v>195</v>
      </c>
    </row>
    <row r="155" spans="1:65" s="160" customFormat="1">
      <c r="B155" s="161"/>
      <c r="D155" s="162" t="s">
        <v>166</v>
      </c>
      <c r="E155" s="163" t="s">
        <v>1</v>
      </c>
      <c r="F155" s="164" t="s">
        <v>191</v>
      </c>
      <c r="H155" s="163" t="s">
        <v>1</v>
      </c>
      <c r="L155" s="161"/>
      <c r="M155" s="165"/>
      <c r="N155" s="166"/>
      <c r="O155" s="166"/>
      <c r="P155" s="166"/>
      <c r="Q155" s="166"/>
      <c r="R155" s="166"/>
      <c r="S155" s="166"/>
      <c r="T155" s="167"/>
      <c r="AT155" s="163" t="s">
        <v>166</v>
      </c>
      <c r="AU155" s="163" t="s">
        <v>84</v>
      </c>
      <c r="AV155" s="160" t="s">
        <v>80</v>
      </c>
      <c r="AW155" s="160" t="s">
        <v>31</v>
      </c>
      <c r="AX155" s="160" t="s">
        <v>75</v>
      </c>
      <c r="AY155" s="163" t="s">
        <v>158</v>
      </c>
    </row>
    <row r="156" spans="1:65" s="168" customFormat="1">
      <c r="B156" s="169"/>
      <c r="D156" s="162" t="s">
        <v>166</v>
      </c>
      <c r="E156" s="170" t="s">
        <v>1</v>
      </c>
      <c r="F156" s="171" t="s">
        <v>196</v>
      </c>
      <c r="H156" s="172">
        <v>10.295999999999999</v>
      </c>
      <c r="L156" s="169"/>
      <c r="M156" s="173"/>
      <c r="N156" s="174"/>
      <c r="O156" s="174"/>
      <c r="P156" s="174"/>
      <c r="Q156" s="174"/>
      <c r="R156" s="174"/>
      <c r="S156" s="174"/>
      <c r="T156" s="175"/>
      <c r="AT156" s="170" t="s">
        <v>166</v>
      </c>
      <c r="AU156" s="170" t="s">
        <v>84</v>
      </c>
      <c r="AV156" s="168" t="s">
        <v>84</v>
      </c>
      <c r="AW156" s="168" t="s">
        <v>31</v>
      </c>
      <c r="AX156" s="168" t="s">
        <v>75</v>
      </c>
      <c r="AY156" s="170" t="s">
        <v>158</v>
      </c>
    </row>
    <row r="157" spans="1:65" s="168" customFormat="1">
      <c r="B157" s="169"/>
      <c r="D157" s="162" t="s">
        <v>166</v>
      </c>
      <c r="E157" s="170" t="s">
        <v>1</v>
      </c>
      <c r="F157" s="171" t="s">
        <v>197</v>
      </c>
      <c r="H157" s="172">
        <v>7.08</v>
      </c>
      <c r="L157" s="169"/>
      <c r="M157" s="173"/>
      <c r="N157" s="174"/>
      <c r="O157" s="174"/>
      <c r="P157" s="174"/>
      <c r="Q157" s="174"/>
      <c r="R157" s="174"/>
      <c r="S157" s="174"/>
      <c r="T157" s="175"/>
      <c r="AT157" s="170" t="s">
        <v>166</v>
      </c>
      <c r="AU157" s="170" t="s">
        <v>84</v>
      </c>
      <c r="AV157" s="168" t="s">
        <v>84</v>
      </c>
      <c r="AW157" s="168" t="s">
        <v>31</v>
      </c>
      <c r="AX157" s="168" t="s">
        <v>75</v>
      </c>
      <c r="AY157" s="170" t="s">
        <v>158</v>
      </c>
    </row>
    <row r="158" spans="1:65" s="176" customFormat="1">
      <c r="B158" s="177"/>
      <c r="D158" s="162" t="s">
        <v>166</v>
      </c>
      <c r="E158" s="178" t="s">
        <v>1</v>
      </c>
      <c r="F158" s="179" t="s">
        <v>198</v>
      </c>
      <c r="H158" s="180">
        <v>17.375999999999998</v>
      </c>
      <c r="L158" s="177"/>
      <c r="M158" s="181"/>
      <c r="N158" s="182"/>
      <c r="O158" s="182"/>
      <c r="P158" s="182"/>
      <c r="Q158" s="182"/>
      <c r="R158" s="182"/>
      <c r="S158" s="182"/>
      <c r="T158" s="183"/>
      <c r="AT158" s="178" t="s">
        <v>166</v>
      </c>
      <c r="AU158" s="178" t="s">
        <v>84</v>
      </c>
      <c r="AV158" s="176" t="s">
        <v>90</v>
      </c>
      <c r="AW158" s="176" t="s">
        <v>31</v>
      </c>
      <c r="AX158" s="176" t="s">
        <v>80</v>
      </c>
      <c r="AY158" s="178" t="s">
        <v>158</v>
      </c>
    </row>
    <row r="159" spans="1:65" s="25" customFormat="1" ht="24.2" customHeight="1">
      <c r="A159" s="21"/>
      <c r="B159" s="22"/>
      <c r="C159" s="148" t="s">
        <v>199</v>
      </c>
      <c r="D159" s="148" t="s">
        <v>160</v>
      </c>
      <c r="E159" s="149" t="s">
        <v>200</v>
      </c>
      <c r="F159" s="150" t="s">
        <v>201</v>
      </c>
      <c r="G159" s="151" t="s">
        <v>189</v>
      </c>
      <c r="H159" s="152">
        <v>159.45599999999999</v>
      </c>
      <c r="I159" s="1"/>
      <c r="J159" s="153">
        <f>ROUND(I159*H159,2)</f>
        <v>0</v>
      </c>
      <c r="K159" s="150" t="s">
        <v>164</v>
      </c>
      <c r="L159" s="22"/>
      <c r="M159" s="154" t="s">
        <v>1</v>
      </c>
      <c r="N159" s="155" t="s">
        <v>40</v>
      </c>
      <c r="O159" s="49"/>
      <c r="P159" s="156">
        <f>O159*H159</f>
        <v>0</v>
      </c>
      <c r="Q159" s="156">
        <v>3.9789999999999999E-2</v>
      </c>
      <c r="R159" s="156">
        <f>Q159*H159</f>
        <v>6.3447542399999994</v>
      </c>
      <c r="S159" s="156">
        <v>0</v>
      </c>
      <c r="T159" s="157">
        <f>S159*H159</f>
        <v>0</v>
      </c>
      <c r="U159" s="21"/>
      <c r="V159" s="21"/>
      <c r="W159" s="21"/>
      <c r="X159" s="21"/>
      <c r="Y159" s="21"/>
      <c r="Z159" s="21"/>
      <c r="AA159" s="21"/>
      <c r="AB159" s="21"/>
      <c r="AC159" s="21"/>
      <c r="AD159" s="21"/>
      <c r="AE159" s="21"/>
      <c r="AR159" s="158" t="s">
        <v>90</v>
      </c>
      <c r="AT159" s="158" t="s">
        <v>160</v>
      </c>
      <c r="AU159" s="158" t="s">
        <v>84</v>
      </c>
      <c r="AY159" s="8" t="s">
        <v>158</v>
      </c>
      <c r="BE159" s="159">
        <f>IF(N159="základní",J159,0)</f>
        <v>0</v>
      </c>
      <c r="BF159" s="159">
        <f>IF(N159="snížená",J159,0)</f>
        <v>0</v>
      </c>
      <c r="BG159" s="159">
        <f>IF(N159="zákl. přenesená",J159,0)</f>
        <v>0</v>
      </c>
      <c r="BH159" s="159">
        <f>IF(N159="sníž. přenesená",J159,0)</f>
        <v>0</v>
      </c>
      <c r="BI159" s="159">
        <f>IF(N159="nulová",J159,0)</f>
        <v>0</v>
      </c>
      <c r="BJ159" s="8" t="s">
        <v>80</v>
      </c>
      <c r="BK159" s="159">
        <f>ROUND(I159*H159,2)</f>
        <v>0</v>
      </c>
      <c r="BL159" s="8" t="s">
        <v>90</v>
      </c>
      <c r="BM159" s="158" t="s">
        <v>202</v>
      </c>
    </row>
    <row r="160" spans="1:65" s="160" customFormat="1">
      <c r="B160" s="161"/>
      <c r="D160" s="162" t="s">
        <v>166</v>
      </c>
      <c r="E160" s="163" t="s">
        <v>1</v>
      </c>
      <c r="F160" s="164" t="s">
        <v>203</v>
      </c>
      <c r="H160" s="163" t="s">
        <v>1</v>
      </c>
      <c r="L160" s="161"/>
      <c r="M160" s="165"/>
      <c r="N160" s="166"/>
      <c r="O160" s="166"/>
      <c r="P160" s="166"/>
      <c r="Q160" s="166"/>
      <c r="R160" s="166"/>
      <c r="S160" s="166"/>
      <c r="T160" s="167"/>
      <c r="AT160" s="163" t="s">
        <v>166</v>
      </c>
      <c r="AU160" s="163" t="s">
        <v>84</v>
      </c>
      <c r="AV160" s="160" t="s">
        <v>80</v>
      </c>
      <c r="AW160" s="160" t="s">
        <v>31</v>
      </c>
      <c r="AX160" s="160" t="s">
        <v>75</v>
      </c>
      <c r="AY160" s="163" t="s">
        <v>158</v>
      </c>
    </row>
    <row r="161" spans="1:65" s="160" customFormat="1">
      <c r="B161" s="161"/>
      <c r="D161" s="162" t="s">
        <v>166</v>
      </c>
      <c r="E161" s="163" t="s">
        <v>1</v>
      </c>
      <c r="F161" s="164" t="s">
        <v>204</v>
      </c>
      <c r="H161" s="163" t="s">
        <v>1</v>
      </c>
      <c r="L161" s="161"/>
      <c r="M161" s="165"/>
      <c r="N161" s="166"/>
      <c r="O161" s="166"/>
      <c r="P161" s="166"/>
      <c r="Q161" s="166"/>
      <c r="R161" s="166"/>
      <c r="S161" s="166"/>
      <c r="T161" s="167"/>
      <c r="AT161" s="163" t="s">
        <v>166</v>
      </c>
      <c r="AU161" s="163" t="s">
        <v>84</v>
      </c>
      <c r="AV161" s="160" t="s">
        <v>80</v>
      </c>
      <c r="AW161" s="160" t="s">
        <v>31</v>
      </c>
      <c r="AX161" s="160" t="s">
        <v>75</v>
      </c>
      <c r="AY161" s="163" t="s">
        <v>158</v>
      </c>
    </row>
    <row r="162" spans="1:65" s="168" customFormat="1">
      <c r="B162" s="169"/>
      <c r="D162" s="162" t="s">
        <v>166</v>
      </c>
      <c r="E162" s="170" t="s">
        <v>1</v>
      </c>
      <c r="F162" s="171" t="s">
        <v>205</v>
      </c>
      <c r="H162" s="172">
        <v>3.3889999999999998</v>
      </c>
      <c r="L162" s="169"/>
      <c r="M162" s="173"/>
      <c r="N162" s="174"/>
      <c r="O162" s="174"/>
      <c r="P162" s="174"/>
      <c r="Q162" s="174"/>
      <c r="R162" s="174"/>
      <c r="S162" s="174"/>
      <c r="T162" s="175"/>
      <c r="AT162" s="170" t="s">
        <v>166</v>
      </c>
      <c r="AU162" s="170" t="s">
        <v>84</v>
      </c>
      <c r="AV162" s="168" t="s">
        <v>84</v>
      </c>
      <c r="AW162" s="168" t="s">
        <v>31</v>
      </c>
      <c r="AX162" s="168" t="s">
        <v>75</v>
      </c>
      <c r="AY162" s="170" t="s">
        <v>158</v>
      </c>
    </row>
    <row r="163" spans="1:65" s="160" customFormat="1">
      <c r="B163" s="161"/>
      <c r="D163" s="162" t="s">
        <v>166</v>
      </c>
      <c r="E163" s="163" t="s">
        <v>1</v>
      </c>
      <c r="F163" s="164" t="s">
        <v>206</v>
      </c>
      <c r="H163" s="163" t="s">
        <v>1</v>
      </c>
      <c r="L163" s="161"/>
      <c r="M163" s="165"/>
      <c r="N163" s="166"/>
      <c r="O163" s="166"/>
      <c r="P163" s="166"/>
      <c r="Q163" s="166"/>
      <c r="R163" s="166"/>
      <c r="S163" s="166"/>
      <c r="T163" s="167"/>
      <c r="AT163" s="163" t="s">
        <v>166</v>
      </c>
      <c r="AU163" s="163" t="s">
        <v>84</v>
      </c>
      <c r="AV163" s="160" t="s">
        <v>80</v>
      </c>
      <c r="AW163" s="160" t="s">
        <v>31</v>
      </c>
      <c r="AX163" s="160" t="s">
        <v>75</v>
      </c>
      <c r="AY163" s="163" t="s">
        <v>158</v>
      </c>
    </row>
    <row r="164" spans="1:65" s="168" customFormat="1" ht="22.5">
      <c r="B164" s="169"/>
      <c r="D164" s="162" t="s">
        <v>166</v>
      </c>
      <c r="E164" s="170" t="s">
        <v>1</v>
      </c>
      <c r="F164" s="171" t="s">
        <v>207</v>
      </c>
      <c r="H164" s="172">
        <v>26.864999999999998</v>
      </c>
      <c r="L164" s="169"/>
      <c r="M164" s="173"/>
      <c r="N164" s="174"/>
      <c r="O164" s="174"/>
      <c r="P164" s="174"/>
      <c r="Q164" s="174"/>
      <c r="R164" s="174"/>
      <c r="S164" s="174"/>
      <c r="T164" s="175"/>
      <c r="AT164" s="170" t="s">
        <v>166</v>
      </c>
      <c r="AU164" s="170" t="s">
        <v>84</v>
      </c>
      <c r="AV164" s="168" t="s">
        <v>84</v>
      </c>
      <c r="AW164" s="168" t="s">
        <v>31</v>
      </c>
      <c r="AX164" s="168" t="s">
        <v>75</v>
      </c>
      <c r="AY164" s="170" t="s">
        <v>158</v>
      </c>
    </row>
    <row r="165" spans="1:65" s="168" customFormat="1">
      <c r="B165" s="169"/>
      <c r="D165" s="162" t="s">
        <v>166</v>
      </c>
      <c r="E165" s="170" t="s">
        <v>1</v>
      </c>
      <c r="F165" s="171" t="s">
        <v>208</v>
      </c>
      <c r="H165" s="172">
        <v>21.384</v>
      </c>
      <c r="L165" s="169"/>
      <c r="M165" s="173"/>
      <c r="N165" s="174"/>
      <c r="O165" s="174"/>
      <c r="P165" s="174"/>
      <c r="Q165" s="174"/>
      <c r="R165" s="174"/>
      <c r="S165" s="174"/>
      <c r="T165" s="175"/>
      <c r="AT165" s="170" t="s">
        <v>166</v>
      </c>
      <c r="AU165" s="170" t="s">
        <v>84</v>
      </c>
      <c r="AV165" s="168" t="s">
        <v>84</v>
      </c>
      <c r="AW165" s="168" t="s">
        <v>31</v>
      </c>
      <c r="AX165" s="168" t="s">
        <v>75</v>
      </c>
      <c r="AY165" s="170" t="s">
        <v>158</v>
      </c>
    </row>
    <row r="166" spans="1:65" s="160" customFormat="1">
      <c r="B166" s="161"/>
      <c r="D166" s="162" t="s">
        <v>166</v>
      </c>
      <c r="E166" s="163" t="s">
        <v>1</v>
      </c>
      <c r="F166" s="164" t="s">
        <v>209</v>
      </c>
      <c r="H166" s="163" t="s">
        <v>1</v>
      </c>
      <c r="L166" s="161"/>
      <c r="M166" s="165"/>
      <c r="N166" s="166"/>
      <c r="O166" s="166"/>
      <c r="P166" s="166"/>
      <c r="Q166" s="166"/>
      <c r="R166" s="166"/>
      <c r="S166" s="166"/>
      <c r="T166" s="167"/>
      <c r="AT166" s="163" t="s">
        <v>166</v>
      </c>
      <c r="AU166" s="163" t="s">
        <v>84</v>
      </c>
      <c r="AV166" s="160" t="s">
        <v>80</v>
      </c>
      <c r="AW166" s="160" t="s">
        <v>31</v>
      </c>
      <c r="AX166" s="160" t="s">
        <v>75</v>
      </c>
      <c r="AY166" s="163" t="s">
        <v>158</v>
      </c>
    </row>
    <row r="167" spans="1:65" s="168" customFormat="1">
      <c r="B167" s="169"/>
      <c r="D167" s="162" t="s">
        <v>166</v>
      </c>
      <c r="E167" s="170" t="s">
        <v>1</v>
      </c>
      <c r="F167" s="171" t="s">
        <v>210</v>
      </c>
      <c r="H167" s="172">
        <v>96.498000000000005</v>
      </c>
      <c r="L167" s="169"/>
      <c r="M167" s="173"/>
      <c r="N167" s="174"/>
      <c r="O167" s="174"/>
      <c r="P167" s="174"/>
      <c r="Q167" s="174"/>
      <c r="R167" s="174"/>
      <c r="S167" s="174"/>
      <c r="T167" s="175"/>
      <c r="AT167" s="170" t="s">
        <v>166</v>
      </c>
      <c r="AU167" s="170" t="s">
        <v>84</v>
      </c>
      <c r="AV167" s="168" t="s">
        <v>84</v>
      </c>
      <c r="AW167" s="168" t="s">
        <v>31</v>
      </c>
      <c r="AX167" s="168" t="s">
        <v>75</v>
      </c>
      <c r="AY167" s="170" t="s">
        <v>158</v>
      </c>
    </row>
    <row r="168" spans="1:65" s="160" customFormat="1">
      <c r="B168" s="161"/>
      <c r="D168" s="162" t="s">
        <v>166</v>
      </c>
      <c r="E168" s="163" t="s">
        <v>1</v>
      </c>
      <c r="F168" s="164" t="s">
        <v>211</v>
      </c>
      <c r="H168" s="163" t="s">
        <v>1</v>
      </c>
      <c r="L168" s="161"/>
      <c r="M168" s="165"/>
      <c r="N168" s="166"/>
      <c r="O168" s="166"/>
      <c r="P168" s="166"/>
      <c r="Q168" s="166"/>
      <c r="R168" s="166"/>
      <c r="S168" s="166"/>
      <c r="T168" s="167"/>
      <c r="AT168" s="163" t="s">
        <v>166</v>
      </c>
      <c r="AU168" s="163" t="s">
        <v>84</v>
      </c>
      <c r="AV168" s="160" t="s">
        <v>80</v>
      </c>
      <c r="AW168" s="160" t="s">
        <v>31</v>
      </c>
      <c r="AX168" s="160" t="s">
        <v>75</v>
      </c>
      <c r="AY168" s="163" t="s">
        <v>158</v>
      </c>
    </row>
    <row r="169" spans="1:65" s="168" customFormat="1">
      <c r="B169" s="169"/>
      <c r="D169" s="162" t="s">
        <v>166</v>
      </c>
      <c r="E169" s="170" t="s">
        <v>1</v>
      </c>
      <c r="F169" s="171" t="s">
        <v>212</v>
      </c>
      <c r="H169" s="172">
        <v>11.32</v>
      </c>
      <c r="L169" s="169"/>
      <c r="M169" s="173"/>
      <c r="N169" s="174"/>
      <c r="O169" s="174"/>
      <c r="P169" s="174"/>
      <c r="Q169" s="174"/>
      <c r="R169" s="174"/>
      <c r="S169" s="174"/>
      <c r="T169" s="175"/>
      <c r="AT169" s="170" t="s">
        <v>166</v>
      </c>
      <c r="AU169" s="170" t="s">
        <v>84</v>
      </c>
      <c r="AV169" s="168" t="s">
        <v>84</v>
      </c>
      <c r="AW169" s="168" t="s">
        <v>31</v>
      </c>
      <c r="AX169" s="168" t="s">
        <v>75</v>
      </c>
      <c r="AY169" s="170" t="s">
        <v>158</v>
      </c>
    </row>
    <row r="170" spans="1:65" s="176" customFormat="1">
      <c r="B170" s="177"/>
      <c r="D170" s="162" t="s">
        <v>166</v>
      </c>
      <c r="E170" s="178" t="s">
        <v>1</v>
      </c>
      <c r="F170" s="179" t="s">
        <v>198</v>
      </c>
      <c r="H170" s="180">
        <v>159.45599999999999</v>
      </c>
      <c r="L170" s="177"/>
      <c r="M170" s="181"/>
      <c r="N170" s="182"/>
      <c r="O170" s="182"/>
      <c r="P170" s="182"/>
      <c r="Q170" s="182"/>
      <c r="R170" s="182"/>
      <c r="S170" s="182"/>
      <c r="T170" s="183"/>
      <c r="AT170" s="178" t="s">
        <v>166</v>
      </c>
      <c r="AU170" s="178" t="s">
        <v>84</v>
      </c>
      <c r="AV170" s="176" t="s">
        <v>90</v>
      </c>
      <c r="AW170" s="176" t="s">
        <v>31</v>
      </c>
      <c r="AX170" s="176" t="s">
        <v>80</v>
      </c>
      <c r="AY170" s="178" t="s">
        <v>158</v>
      </c>
    </row>
    <row r="171" spans="1:65" s="25" customFormat="1" ht="24.2" customHeight="1">
      <c r="A171" s="21"/>
      <c r="B171" s="22"/>
      <c r="C171" s="148" t="s">
        <v>213</v>
      </c>
      <c r="D171" s="148" t="s">
        <v>160</v>
      </c>
      <c r="E171" s="149" t="s">
        <v>214</v>
      </c>
      <c r="F171" s="150" t="s">
        <v>215</v>
      </c>
      <c r="G171" s="151" t="s">
        <v>189</v>
      </c>
      <c r="H171" s="152">
        <v>304.38799999999998</v>
      </c>
      <c r="I171" s="1"/>
      <c r="J171" s="153">
        <f>ROUND(I171*H171,2)</f>
        <v>0</v>
      </c>
      <c r="K171" s="150" t="s">
        <v>164</v>
      </c>
      <c r="L171" s="22"/>
      <c r="M171" s="154" t="s">
        <v>1</v>
      </c>
      <c r="N171" s="155" t="s">
        <v>40</v>
      </c>
      <c r="O171" s="49"/>
      <c r="P171" s="156">
        <f>O171*H171</f>
        <v>0</v>
      </c>
      <c r="Q171" s="156">
        <v>5.1679999999999997E-2</v>
      </c>
      <c r="R171" s="156">
        <f>Q171*H171</f>
        <v>15.730771839999997</v>
      </c>
      <c r="S171" s="156">
        <v>0</v>
      </c>
      <c r="T171" s="157">
        <f>S171*H171</f>
        <v>0</v>
      </c>
      <c r="U171" s="21"/>
      <c r="V171" s="21"/>
      <c r="W171" s="21"/>
      <c r="X171" s="21"/>
      <c r="Y171" s="21"/>
      <c r="Z171" s="21"/>
      <c r="AA171" s="21"/>
      <c r="AB171" s="21"/>
      <c r="AC171" s="21"/>
      <c r="AD171" s="21"/>
      <c r="AE171" s="21"/>
      <c r="AR171" s="158" t="s">
        <v>90</v>
      </c>
      <c r="AT171" s="158" t="s">
        <v>160</v>
      </c>
      <c r="AU171" s="158" t="s">
        <v>84</v>
      </c>
      <c r="AY171" s="8" t="s">
        <v>158</v>
      </c>
      <c r="BE171" s="159">
        <f>IF(N171="základní",J171,0)</f>
        <v>0</v>
      </c>
      <c r="BF171" s="159">
        <f>IF(N171="snížená",J171,0)</f>
        <v>0</v>
      </c>
      <c r="BG171" s="159">
        <f>IF(N171="zákl. přenesená",J171,0)</f>
        <v>0</v>
      </c>
      <c r="BH171" s="159">
        <f>IF(N171="sníž. přenesená",J171,0)</f>
        <v>0</v>
      </c>
      <c r="BI171" s="159">
        <f>IF(N171="nulová",J171,0)</f>
        <v>0</v>
      </c>
      <c r="BJ171" s="8" t="s">
        <v>80</v>
      </c>
      <c r="BK171" s="159">
        <f>ROUND(I171*H171,2)</f>
        <v>0</v>
      </c>
      <c r="BL171" s="8" t="s">
        <v>90</v>
      </c>
      <c r="BM171" s="158" t="s">
        <v>216</v>
      </c>
    </row>
    <row r="172" spans="1:65" s="160" customFormat="1">
      <c r="B172" s="161"/>
      <c r="D172" s="162" t="s">
        <v>166</v>
      </c>
      <c r="E172" s="163" t="s">
        <v>1</v>
      </c>
      <c r="F172" s="164" t="s">
        <v>203</v>
      </c>
      <c r="H172" s="163" t="s">
        <v>1</v>
      </c>
      <c r="L172" s="161"/>
      <c r="M172" s="165"/>
      <c r="N172" s="166"/>
      <c r="O172" s="166"/>
      <c r="P172" s="166"/>
      <c r="Q172" s="166"/>
      <c r="R172" s="166"/>
      <c r="S172" s="166"/>
      <c r="T172" s="167"/>
      <c r="AT172" s="163" t="s">
        <v>166</v>
      </c>
      <c r="AU172" s="163" t="s">
        <v>84</v>
      </c>
      <c r="AV172" s="160" t="s">
        <v>80</v>
      </c>
      <c r="AW172" s="160" t="s">
        <v>31</v>
      </c>
      <c r="AX172" s="160" t="s">
        <v>75</v>
      </c>
      <c r="AY172" s="163" t="s">
        <v>158</v>
      </c>
    </row>
    <row r="173" spans="1:65" s="160" customFormat="1">
      <c r="B173" s="161"/>
      <c r="D173" s="162" t="s">
        <v>166</v>
      </c>
      <c r="E173" s="163" t="s">
        <v>1</v>
      </c>
      <c r="F173" s="164" t="s">
        <v>204</v>
      </c>
      <c r="H173" s="163" t="s">
        <v>1</v>
      </c>
      <c r="L173" s="161"/>
      <c r="M173" s="165"/>
      <c r="N173" s="166"/>
      <c r="O173" s="166"/>
      <c r="P173" s="166"/>
      <c r="Q173" s="166"/>
      <c r="R173" s="166"/>
      <c r="S173" s="166"/>
      <c r="T173" s="167"/>
      <c r="AT173" s="163" t="s">
        <v>166</v>
      </c>
      <c r="AU173" s="163" t="s">
        <v>84</v>
      </c>
      <c r="AV173" s="160" t="s">
        <v>80</v>
      </c>
      <c r="AW173" s="160" t="s">
        <v>31</v>
      </c>
      <c r="AX173" s="160" t="s">
        <v>75</v>
      </c>
      <c r="AY173" s="163" t="s">
        <v>158</v>
      </c>
    </row>
    <row r="174" spans="1:65" s="168" customFormat="1" ht="22.5">
      <c r="B174" s="169"/>
      <c r="D174" s="162" t="s">
        <v>166</v>
      </c>
      <c r="E174" s="170" t="s">
        <v>1</v>
      </c>
      <c r="F174" s="171" t="s">
        <v>217</v>
      </c>
      <c r="H174" s="172">
        <v>10.709</v>
      </c>
      <c r="L174" s="169"/>
      <c r="M174" s="173"/>
      <c r="N174" s="174"/>
      <c r="O174" s="174"/>
      <c r="P174" s="174"/>
      <c r="Q174" s="174"/>
      <c r="R174" s="174"/>
      <c r="S174" s="174"/>
      <c r="T174" s="175"/>
      <c r="AT174" s="170" t="s">
        <v>166</v>
      </c>
      <c r="AU174" s="170" t="s">
        <v>84</v>
      </c>
      <c r="AV174" s="168" t="s">
        <v>84</v>
      </c>
      <c r="AW174" s="168" t="s">
        <v>31</v>
      </c>
      <c r="AX174" s="168" t="s">
        <v>75</v>
      </c>
      <c r="AY174" s="170" t="s">
        <v>158</v>
      </c>
    </row>
    <row r="175" spans="1:65" s="168" customFormat="1">
      <c r="B175" s="169"/>
      <c r="D175" s="162" t="s">
        <v>166</v>
      </c>
      <c r="E175" s="170" t="s">
        <v>1</v>
      </c>
      <c r="F175" s="171" t="s">
        <v>218</v>
      </c>
      <c r="H175" s="172">
        <v>6.9660000000000002</v>
      </c>
      <c r="L175" s="169"/>
      <c r="M175" s="173"/>
      <c r="N175" s="174"/>
      <c r="O175" s="174"/>
      <c r="P175" s="174"/>
      <c r="Q175" s="174"/>
      <c r="R175" s="174"/>
      <c r="S175" s="174"/>
      <c r="T175" s="175"/>
      <c r="AT175" s="170" t="s">
        <v>166</v>
      </c>
      <c r="AU175" s="170" t="s">
        <v>84</v>
      </c>
      <c r="AV175" s="168" t="s">
        <v>84</v>
      </c>
      <c r="AW175" s="168" t="s">
        <v>31</v>
      </c>
      <c r="AX175" s="168" t="s">
        <v>75</v>
      </c>
      <c r="AY175" s="170" t="s">
        <v>158</v>
      </c>
    </row>
    <row r="176" spans="1:65" s="184" customFormat="1">
      <c r="B176" s="185"/>
      <c r="D176" s="162" t="s">
        <v>166</v>
      </c>
      <c r="E176" s="186" t="s">
        <v>1</v>
      </c>
      <c r="F176" s="187" t="s">
        <v>219</v>
      </c>
      <c r="H176" s="188">
        <v>17.675000000000001</v>
      </c>
      <c r="L176" s="185"/>
      <c r="M176" s="189"/>
      <c r="N176" s="190"/>
      <c r="O176" s="190"/>
      <c r="P176" s="190"/>
      <c r="Q176" s="190"/>
      <c r="R176" s="190"/>
      <c r="S176" s="190"/>
      <c r="T176" s="191"/>
      <c r="AT176" s="186" t="s">
        <v>166</v>
      </c>
      <c r="AU176" s="186" t="s">
        <v>84</v>
      </c>
      <c r="AV176" s="184" t="s">
        <v>87</v>
      </c>
      <c r="AW176" s="184" t="s">
        <v>31</v>
      </c>
      <c r="AX176" s="184" t="s">
        <v>75</v>
      </c>
      <c r="AY176" s="186" t="s">
        <v>158</v>
      </c>
    </row>
    <row r="177" spans="1:65" s="160" customFormat="1">
      <c r="B177" s="161"/>
      <c r="D177" s="162" t="s">
        <v>166</v>
      </c>
      <c r="E177" s="163" t="s">
        <v>1</v>
      </c>
      <c r="F177" s="164" t="s">
        <v>206</v>
      </c>
      <c r="H177" s="163" t="s">
        <v>1</v>
      </c>
      <c r="L177" s="161"/>
      <c r="M177" s="165"/>
      <c r="N177" s="166"/>
      <c r="O177" s="166"/>
      <c r="P177" s="166"/>
      <c r="Q177" s="166"/>
      <c r="R177" s="166"/>
      <c r="S177" s="166"/>
      <c r="T177" s="167"/>
      <c r="AT177" s="163" t="s">
        <v>166</v>
      </c>
      <c r="AU177" s="163" t="s">
        <v>84</v>
      </c>
      <c r="AV177" s="160" t="s">
        <v>80</v>
      </c>
      <c r="AW177" s="160" t="s">
        <v>31</v>
      </c>
      <c r="AX177" s="160" t="s">
        <v>75</v>
      </c>
      <c r="AY177" s="163" t="s">
        <v>158</v>
      </c>
    </row>
    <row r="178" spans="1:65" s="168" customFormat="1">
      <c r="B178" s="169"/>
      <c r="D178" s="162" t="s">
        <v>166</v>
      </c>
      <c r="E178" s="170" t="s">
        <v>1</v>
      </c>
      <c r="F178" s="171" t="s">
        <v>220</v>
      </c>
      <c r="H178" s="172">
        <v>7.5469999999999997</v>
      </c>
      <c r="L178" s="169"/>
      <c r="M178" s="173"/>
      <c r="N178" s="174"/>
      <c r="O178" s="174"/>
      <c r="P178" s="174"/>
      <c r="Q178" s="174"/>
      <c r="R178" s="174"/>
      <c r="S178" s="174"/>
      <c r="T178" s="175"/>
      <c r="AT178" s="170" t="s">
        <v>166</v>
      </c>
      <c r="AU178" s="170" t="s">
        <v>84</v>
      </c>
      <c r="AV178" s="168" t="s">
        <v>84</v>
      </c>
      <c r="AW178" s="168" t="s">
        <v>31</v>
      </c>
      <c r="AX178" s="168" t="s">
        <v>75</v>
      </c>
      <c r="AY178" s="170" t="s">
        <v>158</v>
      </c>
    </row>
    <row r="179" spans="1:65" s="168" customFormat="1">
      <c r="B179" s="169"/>
      <c r="D179" s="162" t="s">
        <v>166</v>
      </c>
      <c r="E179" s="170" t="s">
        <v>1</v>
      </c>
      <c r="F179" s="171" t="s">
        <v>221</v>
      </c>
      <c r="H179" s="172">
        <v>10.814</v>
      </c>
      <c r="L179" s="169"/>
      <c r="M179" s="173"/>
      <c r="N179" s="174"/>
      <c r="O179" s="174"/>
      <c r="P179" s="174"/>
      <c r="Q179" s="174"/>
      <c r="R179" s="174"/>
      <c r="S179" s="174"/>
      <c r="T179" s="175"/>
      <c r="AT179" s="170" t="s">
        <v>166</v>
      </c>
      <c r="AU179" s="170" t="s">
        <v>84</v>
      </c>
      <c r="AV179" s="168" t="s">
        <v>84</v>
      </c>
      <c r="AW179" s="168" t="s">
        <v>31</v>
      </c>
      <c r="AX179" s="168" t="s">
        <v>75</v>
      </c>
      <c r="AY179" s="170" t="s">
        <v>158</v>
      </c>
    </row>
    <row r="180" spans="1:65" s="168" customFormat="1">
      <c r="B180" s="169"/>
      <c r="D180" s="162" t="s">
        <v>166</v>
      </c>
      <c r="E180" s="170" t="s">
        <v>1</v>
      </c>
      <c r="F180" s="171" t="s">
        <v>222</v>
      </c>
      <c r="H180" s="172">
        <v>8.5050000000000008</v>
      </c>
      <c r="L180" s="169"/>
      <c r="M180" s="173"/>
      <c r="N180" s="174"/>
      <c r="O180" s="174"/>
      <c r="P180" s="174"/>
      <c r="Q180" s="174"/>
      <c r="R180" s="174"/>
      <c r="S180" s="174"/>
      <c r="T180" s="175"/>
      <c r="AT180" s="170" t="s">
        <v>166</v>
      </c>
      <c r="AU180" s="170" t="s">
        <v>84</v>
      </c>
      <c r="AV180" s="168" t="s">
        <v>84</v>
      </c>
      <c r="AW180" s="168" t="s">
        <v>31</v>
      </c>
      <c r="AX180" s="168" t="s">
        <v>75</v>
      </c>
      <c r="AY180" s="170" t="s">
        <v>158</v>
      </c>
    </row>
    <row r="181" spans="1:65" s="168" customFormat="1">
      <c r="B181" s="169"/>
      <c r="D181" s="162" t="s">
        <v>166</v>
      </c>
      <c r="E181" s="170" t="s">
        <v>1</v>
      </c>
      <c r="F181" s="171" t="s">
        <v>223</v>
      </c>
      <c r="H181" s="172">
        <v>5.0629999999999997</v>
      </c>
      <c r="L181" s="169"/>
      <c r="M181" s="173"/>
      <c r="N181" s="174"/>
      <c r="O181" s="174"/>
      <c r="P181" s="174"/>
      <c r="Q181" s="174"/>
      <c r="R181" s="174"/>
      <c r="S181" s="174"/>
      <c r="T181" s="175"/>
      <c r="AT181" s="170" t="s">
        <v>166</v>
      </c>
      <c r="AU181" s="170" t="s">
        <v>84</v>
      </c>
      <c r="AV181" s="168" t="s">
        <v>84</v>
      </c>
      <c r="AW181" s="168" t="s">
        <v>31</v>
      </c>
      <c r="AX181" s="168" t="s">
        <v>75</v>
      </c>
      <c r="AY181" s="170" t="s">
        <v>158</v>
      </c>
    </row>
    <row r="182" spans="1:65" s="168" customFormat="1">
      <c r="B182" s="169"/>
      <c r="D182" s="162" t="s">
        <v>166</v>
      </c>
      <c r="E182" s="170" t="s">
        <v>1</v>
      </c>
      <c r="F182" s="171" t="s">
        <v>224</v>
      </c>
      <c r="H182" s="172">
        <v>9.1530000000000005</v>
      </c>
      <c r="L182" s="169"/>
      <c r="M182" s="173"/>
      <c r="N182" s="174"/>
      <c r="O182" s="174"/>
      <c r="P182" s="174"/>
      <c r="Q182" s="174"/>
      <c r="R182" s="174"/>
      <c r="S182" s="174"/>
      <c r="T182" s="175"/>
      <c r="AT182" s="170" t="s">
        <v>166</v>
      </c>
      <c r="AU182" s="170" t="s">
        <v>84</v>
      </c>
      <c r="AV182" s="168" t="s">
        <v>84</v>
      </c>
      <c r="AW182" s="168" t="s">
        <v>31</v>
      </c>
      <c r="AX182" s="168" t="s">
        <v>75</v>
      </c>
      <c r="AY182" s="170" t="s">
        <v>158</v>
      </c>
    </row>
    <row r="183" spans="1:65" s="168" customFormat="1">
      <c r="B183" s="169"/>
      <c r="D183" s="162" t="s">
        <v>166</v>
      </c>
      <c r="E183" s="170" t="s">
        <v>1</v>
      </c>
      <c r="F183" s="171" t="s">
        <v>225</v>
      </c>
      <c r="H183" s="172">
        <v>7.2089999999999996</v>
      </c>
      <c r="L183" s="169"/>
      <c r="M183" s="173"/>
      <c r="N183" s="174"/>
      <c r="O183" s="174"/>
      <c r="P183" s="174"/>
      <c r="Q183" s="174"/>
      <c r="R183" s="174"/>
      <c r="S183" s="174"/>
      <c r="T183" s="175"/>
      <c r="AT183" s="170" t="s">
        <v>166</v>
      </c>
      <c r="AU183" s="170" t="s">
        <v>84</v>
      </c>
      <c r="AV183" s="168" t="s">
        <v>84</v>
      </c>
      <c r="AW183" s="168" t="s">
        <v>31</v>
      </c>
      <c r="AX183" s="168" t="s">
        <v>75</v>
      </c>
      <c r="AY183" s="170" t="s">
        <v>158</v>
      </c>
    </row>
    <row r="184" spans="1:65" s="168" customFormat="1">
      <c r="B184" s="169"/>
      <c r="D184" s="162" t="s">
        <v>166</v>
      </c>
      <c r="E184" s="170" t="s">
        <v>1</v>
      </c>
      <c r="F184" s="171" t="s">
        <v>226</v>
      </c>
      <c r="H184" s="172">
        <v>23.835000000000001</v>
      </c>
      <c r="L184" s="169"/>
      <c r="M184" s="173"/>
      <c r="N184" s="174"/>
      <c r="O184" s="174"/>
      <c r="P184" s="174"/>
      <c r="Q184" s="174"/>
      <c r="R184" s="174"/>
      <c r="S184" s="174"/>
      <c r="T184" s="175"/>
      <c r="AT184" s="170" t="s">
        <v>166</v>
      </c>
      <c r="AU184" s="170" t="s">
        <v>84</v>
      </c>
      <c r="AV184" s="168" t="s">
        <v>84</v>
      </c>
      <c r="AW184" s="168" t="s">
        <v>31</v>
      </c>
      <c r="AX184" s="168" t="s">
        <v>75</v>
      </c>
      <c r="AY184" s="170" t="s">
        <v>158</v>
      </c>
    </row>
    <row r="185" spans="1:65" s="168" customFormat="1">
      <c r="B185" s="169"/>
      <c r="D185" s="162" t="s">
        <v>166</v>
      </c>
      <c r="E185" s="170" t="s">
        <v>1</v>
      </c>
      <c r="F185" s="171" t="s">
        <v>227</v>
      </c>
      <c r="H185" s="172">
        <v>12.285</v>
      </c>
      <c r="L185" s="169"/>
      <c r="M185" s="173"/>
      <c r="N185" s="174"/>
      <c r="O185" s="174"/>
      <c r="P185" s="174"/>
      <c r="Q185" s="174"/>
      <c r="R185" s="174"/>
      <c r="S185" s="174"/>
      <c r="T185" s="175"/>
      <c r="AT185" s="170" t="s">
        <v>166</v>
      </c>
      <c r="AU185" s="170" t="s">
        <v>84</v>
      </c>
      <c r="AV185" s="168" t="s">
        <v>84</v>
      </c>
      <c r="AW185" s="168" t="s">
        <v>31</v>
      </c>
      <c r="AX185" s="168" t="s">
        <v>75</v>
      </c>
      <c r="AY185" s="170" t="s">
        <v>158</v>
      </c>
    </row>
    <row r="186" spans="1:65" s="168" customFormat="1">
      <c r="B186" s="169"/>
      <c r="D186" s="162" t="s">
        <v>166</v>
      </c>
      <c r="E186" s="170" t="s">
        <v>1</v>
      </c>
      <c r="F186" s="171" t="s">
        <v>228</v>
      </c>
      <c r="H186" s="172">
        <v>11.16</v>
      </c>
      <c r="L186" s="169"/>
      <c r="M186" s="173"/>
      <c r="N186" s="174"/>
      <c r="O186" s="174"/>
      <c r="P186" s="174"/>
      <c r="Q186" s="174"/>
      <c r="R186" s="174"/>
      <c r="S186" s="174"/>
      <c r="T186" s="175"/>
      <c r="AT186" s="170" t="s">
        <v>166</v>
      </c>
      <c r="AU186" s="170" t="s">
        <v>84</v>
      </c>
      <c r="AV186" s="168" t="s">
        <v>84</v>
      </c>
      <c r="AW186" s="168" t="s">
        <v>31</v>
      </c>
      <c r="AX186" s="168" t="s">
        <v>75</v>
      </c>
      <c r="AY186" s="170" t="s">
        <v>158</v>
      </c>
    </row>
    <row r="187" spans="1:65" s="184" customFormat="1">
      <c r="B187" s="185"/>
      <c r="D187" s="162" t="s">
        <v>166</v>
      </c>
      <c r="E187" s="186" t="s">
        <v>1</v>
      </c>
      <c r="F187" s="187" t="s">
        <v>219</v>
      </c>
      <c r="H187" s="188">
        <v>95.570999999999998</v>
      </c>
      <c r="L187" s="185"/>
      <c r="M187" s="189"/>
      <c r="N187" s="190"/>
      <c r="O187" s="190"/>
      <c r="P187" s="190"/>
      <c r="Q187" s="190"/>
      <c r="R187" s="190"/>
      <c r="S187" s="190"/>
      <c r="T187" s="191"/>
      <c r="AT187" s="186" t="s">
        <v>166</v>
      </c>
      <c r="AU187" s="186" t="s">
        <v>84</v>
      </c>
      <c r="AV187" s="184" t="s">
        <v>87</v>
      </c>
      <c r="AW187" s="184" t="s">
        <v>31</v>
      </c>
      <c r="AX187" s="184" t="s">
        <v>75</v>
      </c>
      <c r="AY187" s="186" t="s">
        <v>158</v>
      </c>
    </row>
    <row r="188" spans="1:65" s="160" customFormat="1">
      <c r="B188" s="161"/>
      <c r="D188" s="162" t="s">
        <v>166</v>
      </c>
      <c r="E188" s="163" t="s">
        <v>1</v>
      </c>
      <c r="F188" s="164" t="s">
        <v>209</v>
      </c>
      <c r="H188" s="163" t="s">
        <v>1</v>
      </c>
      <c r="L188" s="161"/>
      <c r="M188" s="165"/>
      <c r="N188" s="166"/>
      <c r="O188" s="166"/>
      <c r="P188" s="166"/>
      <c r="Q188" s="166"/>
      <c r="R188" s="166"/>
      <c r="S188" s="166"/>
      <c r="T188" s="167"/>
      <c r="AT188" s="163" t="s">
        <v>166</v>
      </c>
      <c r="AU188" s="163" t="s">
        <v>84</v>
      </c>
      <c r="AV188" s="160" t="s">
        <v>80</v>
      </c>
      <c r="AW188" s="160" t="s">
        <v>31</v>
      </c>
      <c r="AX188" s="160" t="s">
        <v>75</v>
      </c>
      <c r="AY188" s="163" t="s">
        <v>158</v>
      </c>
    </row>
    <row r="189" spans="1:65" s="168" customFormat="1">
      <c r="B189" s="169"/>
      <c r="D189" s="162" t="s">
        <v>166</v>
      </c>
      <c r="E189" s="170" t="s">
        <v>1</v>
      </c>
      <c r="F189" s="171" t="s">
        <v>229</v>
      </c>
      <c r="H189" s="172">
        <v>191.142</v>
      </c>
      <c r="L189" s="169"/>
      <c r="M189" s="173"/>
      <c r="N189" s="174"/>
      <c r="O189" s="174"/>
      <c r="P189" s="174"/>
      <c r="Q189" s="174"/>
      <c r="R189" s="174"/>
      <c r="S189" s="174"/>
      <c r="T189" s="175"/>
      <c r="AT189" s="170" t="s">
        <v>166</v>
      </c>
      <c r="AU189" s="170" t="s">
        <v>84</v>
      </c>
      <c r="AV189" s="168" t="s">
        <v>84</v>
      </c>
      <c r="AW189" s="168" t="s">
        <v>31</v>
      </c>
      <c r="AX189" s="168" t="s">
        <v>75</v>
      </c>
      <c r="AY189" s="170" t="s">
        <v>158</v>
      </c>
    </row>
    <row r="190" spans="1:65" s="184" customFormat="1">
      <c r="B190" s="185"/>
      <c r="D190" s="162" t="s">
        <v>166</v>
      </c>
      <c r="E190" s="186" t="s">
        <v>1</v>
      </c>
      <c r="F190" s="187" t="s">
        <v>219</v>
      </c>
      <c r="H190" s="188">
        <v>191.142</v>
      </c>
      <c r="L190" s="185"/>
      <c r="M190" s="189"/>
      <c r="N190" s="190"/>
      <c r="O190" s="190"/>
      <c r="P190" s="190"/>
      <c r="Q190" s="190"/>
      <c r="R190" s="190"/>
      <c r="S190" s="190"/>
      <c r="T190" s="191"/>
      <c r="AT190" s="186" t="s">
        <v>166</v>
      </c>
      <c r="AU190" s="186" t="s">
        <v>84</v>
      </c>
      <c r="AV190" s="184" t="s">
        <v>87</v>
      </c>
      <c r="AW190" s="184" t="s">
        <v>31</v>
      </c>
      <c r="AX190" s="184" t="s">
        <v>75</v>
      </c>
      <c r="AY190" s="186" t="s">
        <v>158</v>
      </c>
    </row>
    <row r="191" spans="1:65" s="176" customFormat="1">
      <c r="B191" s="177"/>
      <c r="D191" s="162" t="s">
        <v>166</v>
      </c>
      <c r="E191" s="178" t="s">
        <v>1</v>
      </c>
      <c r="F191" s="179" t="s">
        <v>198</v>
      </c>
      <c r="H191" s="180">
        <v>304.38800000000003</v>
      </c>
      <c r="L191" s="177"/>
      <c r="M191" s="181"/>
      <c r="N191" s="182"/>
      <c r="O191" s="182"/>
      <c r="P191" s="182"/>
      <c r="Q191" s="182"/>
      <c r="R191" s="182"/>
      <c r="S191" s="182"/>
      <c r="T191" s="183"/>
      <c r="AT191" s="178" t="s">
        <v>166</v>
      </c>
      <c r="AU191" s="178" t="s">
        <v>84</v>
      </c>
      <c r="AV191" s="176" t="s">
        <v>90</v>
      </c>
      <c r="AW191" s="176" t="s">
        <v>31</v>
      </c>
      <c r="AX191" s="176" t="s">
        <v>80</v>
      </c>
      <c r="AY191" s="178" t="s">
        <v>158</v>
      </c>
    </row>
    <row r="192" spans="1:65" s="25" customFormat="1" ht="24.2" customHeight="1">
      <c r="A192" s="21"/>
      <c r="B192" s="22"/>
      <c r="C192" s="148" t="s">
        <v>230</v>
      </c>
      <c r="D192" s="148" t="s">
        <v>160</v>
      </c>
      <c r="E192" s="149" t="s">
        <v>231</v>
      </c>
      <c r="F192" s="150" t="s">
        <v>232</v>
      </c>
      <c r="G192" s="151" t="s">
        <v>189</v>
      </c>
      <c r="H192" s="152">
        <v>66.64</v>
      </c>
      <c r="I192" s="1"/>
      <c r="J192" s="153">
        <f>ROUND(I192*H192,2)</f>
        <v>0</v>
      </c>
      <c r="K192" s="150" t="s">
        <v>164</v>
      </c>
      <c r="L192" s="22"/>
      <c r="M192" s="154" t="s">
        <v>1</v>
      </c>
      <c r="N192" s="155" t="s">
        <v>40</v>
      </c>
      <c r="O192" s="49"/>
      <c r="P192" s="156">
        <f>O192*H192</f>
        <v>0</v>
      </c>
      <c r="Q192" s="156">
        <v>6.9169999999999995E-2</v>
      </c>
      <c r="R192" s="156">
        <f>Q192*H192</f>
        <v>4.6094887999999994</v>
      </c>
      <c r="S192" s="156">
        <v>0</v>
      </c>
      <c r="T192" s="157">
        <f>S192*H192</f>
        <v>0</v>
      </c>
      <c r="U192" s="21"/>
      <c r="V192" s="21"/>
      <c r="W192" s="21"/>
      <c r="X192" s="21"/>
      <c r="Y192" s="21"/>
      <c r="Z192" s="21"/>
      <c r="AA192" s="21"/>
      <c r="AB192" s="21"/>
      <c r="AC192" s="21"/>
      <c r="AD192" s="21"/>
      <c r="AE192" s="21"/>
      <c r="AR192" s="158" t="s">
        <v>90</v>
      </c>
      <c r="AT192" s="158" t="s">
        <v>160</v>
      </c>
      <c r="AU192" s="158" t="s">
        <v>84</v>
      </c>
      <c r="AY192" s="8" t="s">
        <v>158</v>
      </c>
      <c r="BE192" s="159">
        <f>IF(N192="základní",J192,0)</f>
        <v>0</v>
      </c>
      <c r="BF192" s="159">
        <f>IF(N192="snížená",J192,0)</f>
        <v>0</v>
      </c>
      <c r="BG192" s="159">
        <f>IF(N192="zákl. přenesená",J192,0)</f>
        <v>0</v>
      </c>
      <c r="BH192" s="159">
        <f>IF(N192="sníž. přenesená",J192,0)</f>
        <v>0</v>
      </c>
      <c r="BI192" s="159">
        <f>IF(N192="nulová",J192,0)</f>
        <v>0</v>
      </c>
      <c r="BJ192" s="8" t="s">
        <v>80</v>
      </c>
      <c r="BK192" s="159">
        <f>ROUND(I192*H192,2)</f>
        <v>0</v>
      </c>
      <c r="BL192" s="8" t="s">
        <v>90</v>
      </c>
      <c r="BM192" s="158" t="s">
        <v>233</v>
      </c>
    </row>
    <row r="193" spans="1:65" s="160" customFormat="1">
      <c r="B193" s="161"/>
      <c r="D193" s="162" t="s">
        <v>166</v>
      </c>
      <c r="E193" s="163" t="s">
        <v>1</v>
      </c>
      <c r="F193" s="164" t="s">
        <v>234</v>
      </c>
      <c r="H193" s="163" t="s">
        <v>1</v>
      </c>
      <c r="L193" s="161"/>
      <c r="M193" s="165"/>
      <c r="N193" s="166"/>
      <c r="O193" s="166"/>
      <c r="P193" s="166"/>
      <c r="Q193" s="166"/>
      <c r="R193" s="166"/>
      <c r="S193" s="166"/>
      <c r="T193" s="167"/>
      <c r="AT193" s="163" t="s">
        <v>166</v>
      </c>
      <c r="AU193" s="163" t="s">
        <v>84</v>
      </c>
      <c r="AV193" s="160" t="s">
        <v>80</v>
      </c>
      <c r="AW193" s="160" t="s">
        <v>31</v>
      </c>
      <c r="AX193" s="160" t="s">
        <v>75</v>
      </c>
      <c r="AY193" s="163" t="s">
        <v>158</v>
      </c>
    </row>
    <row r="194" spans="1:65" s="168" customFormat="1">
      <c r="B194" s="169"/>
      <c r="D194" s="162" t="s">
        <v>166</v>
      </c>
      <c r="E194" s="170" t="s">
        <v>1</v>
      </c>
      <c r="F194" s="171" t="s">
        <v>235</v>
      </c>
      <c r="H194" s="172">
        <v>19.32</v>
      </c>
      <c r="L194" s="169"/>
      <c r="M194" s="173"/>
      <c r="N194" s="174"/>
      <c r="O194" s="174"/>
      <c r="P194" s="174"/>
      <c r="Q194" s="174"/>
      <c r="R194" s="174"/>
      <c r="S194" s="174"/>
      <c r="T194" s="175"/>
      <c r="AT194" s="170" t="s">
        <v>166</v>
      </c>
      <c r="AU194" s="170" t="s">
        <v>84</v>
      </c>
      <c r="AV194" s="168" t="s">
        <v>84</v>
      </c>
      <c r="AW194" s="168" t="s">
        <v>31</v>
      </c>
      <c r="AX194" s="168" t="s">
        <v>75</v>
      </c>
      <c r="AY194" s="170" t="s">
        <v>158</v>
      </c>
    </row>
    <row r="195" spans="1:65" s="160" customFormat="1">
      <c r="B195" s="161"/>
      <c r="D195" s="162" t="s">
        <v>166</v>
      </c>
      <c r="E195" s="163" t="s">
        <v>1</v>
      </c>
      <c r="F195" s="164" t="s">
        <v>236</v>
      </c>
      <c r="H195" s="163" t="s">
        <v>1</v>
      </c>
      <c r="L195" s="161"/>
      <c r="M195" s="165"/>
      <c r="N195" s="166"/>
      <c r="O195" s="166"/>
      <c r="P195" s="166"/>
      <c r="Q195" s="166"/>
      <c r="R195" s="166"/>
      <c r="S195" s="166"/>
      <c r="T195" s="167"/>
      <c r="AT195" s="163" t="s">
        <v>166</v>
      </c>
      <c r="AU195" s="163" t="s">
        <v>84</v>
      </c>
      <c r="AV195" s="160" t="s">
        <v>80</v>
      </c>
      <c r="AW195" s="160" t="s">
        <v>31</v>
      </c>
      <c r="AX195" s="160" t="s">
        <v>75</v>
      </c>
      <c r="AY195" s="163" t="s">
        <v>158</v>
      </c>
    </row>
    <row r="196" spans="1:65" s="168" customFormat="1">
      <c r="B196" s="169"/>
      <c r="D196" s="162" t="s">
        <v>166</v>
      </c>
      <c r="E196" s="170" t="s">
        <v>1</v>
      </c>
      <c r="F196" s="171" t="s">
        <v>237</v>
      </c>
      <c r="H196" s="172">
        <v>20.2</v>
      </c>
      <c r="L196" s="169"/>
      <c r="M196" s="173"/>
      <c r="N196" s="174"/>
      <c r="O196" s="174"/>
      <c r="P196" s="174"/>
      <c r="Q196" s="174"/>
      <c r="R196" s="174"/>
      <c r="S196" s="174"/>
      <c r="T196" s="175"/>
      <c r="AT196" s="170" t="s">
        <v>166</v>
      </c>
      <c r="AU196" s="170" t="s">
        <v>84</v>
      </c>
      <c r="AV196" s="168" t="s">
        <v>84</v>
      </c>
      <c r="AW196" s="168" t="s">
        <v>31</v>
      </c>
      <c r="AX196" s="168" t="s">
        <v>75</v>
      </c>
      <c r="AY196" s="170" t="s">
        <v>158</v>
      </c>
    </row>
    <row r="197" spans="1:65" s="168" customFormat="1">
      <c r="B197" s="169"/>
      <c r="D197" s="162" t="s">
        <v>166</v>
      </c>
      <c r="E197" s="170" t="s">
        <v>1</v>
      </c>
      <c r="F197" s="171" t="s">
        <v>238</v>
      </c>
      <c r="H197" s="172">
        <v>9.0399999999999991</v>
      </c>
      <c r="L197" s="169"/>
      <c r="M197" s="173"/>
      <c r="N197" s="174"/>
      <c r="O197" s="174"/>
      <c r="P197" s="174"/>
      <c r="Q197" s="174"/>
      <c r="R197" s="174"/>
      <c r="S197" s="174"/>
      <c r="T197" s="175"/>
      <c r="AT197" s="170" t="s">
        <v>166</v>
      </c>
      <c r="AU197" s="170" t="s">
        <v>84</v>
      </c>
      <c r="AV197" s="168" t="s">
        <v>84</v>
      </c>
      <c r="AW197" s="168" t="s">
        <v>31</v>
      </c>
      <c r="AX197" s="168" t="s">
        <v>75</v>
      </c>
      <c r="AY197" s="170" t="s">
        <v>158</v>
      </c>
    </row>
    <row r="198" spans="1:65" s="168" customFormat="1">
      <c r="B198" s="169"/>
      <c r="D198" s="162" t="s">
        <v>166</v>
      </c>
      <c r="E198" s="170" t="s">
        <v>1</v>
      </c>
      <c r="F198" s="171" t="s">
        <v>239</v>
      </c>
      <c r="H198" s="172">
        <v>9.0399999999999991</v>
      </c>
      <c r="L198" s="169"/>
      <c r="M198" s="173"/>
      <c r="N198" s="174"/>
      <c r="O198" s="174"/>
      <c r="P198" s="174"/>
      <c r="Q198" s="174"/>
      <c r="R198" s="174"/>
      <c r="S198" s="174"/>
      <c r="T198" s="175"/>
      <c r="AT198" s="170" t="s">
        <v>166</v>
      </c>
      <c r="AU198" s="170" t="s">
        <v>84</v>
      </c>
      <c r="AV198" s="168" t="s">
        <v>84</v>
      </c>
      <c r="AW198" s="168" t="s">
        <v>31</v>
      </c>
      <c r="AX198" s="168" t="s">
        <v>75</v>
      </c>
      <c r="AY198" s="170" t="s">
        <v>158</v>
      </c>
    </row>
    <row r="199" spans="1:65" s="168" customFormat="1">
      <c r="B199" s="169"/>
      <c r="D199" s="162" t="s">
        <v>166</v>
      </c>
      <c r="E199" s="170" t="s">
        <v>1</v>
      </c>
      <c r="F199" s="171" t="s">
        <v>239</v>
      </c>
      <c r="H199" s="172">
        <v>9.0399999999999991</v>
      </c>
      <c r="L199" s="169"/>
      <c r="M199" s="173"/>
      <c r="N199" s="174"/>
      <c r="O199" s="174"/>
      <c r="P199" s="174"/>
      <c r="Q199" s="174"/>
      <c r="R199" s="174"/>
      <c r="S199" s="174"/>
      <c r="T199" s="175"/>
      <c r="AT199" s="170" t="s">
        <v>166</v>
      </c>
      <c r="AU199" s="170" t="s">
        <v>84</v>
      </c>
      <c r="AV199" s="168" t="s">
        <v>84</v>
      </c>
      <c r="AW199" s="168" t="s">
        <v>31</v>
      </c>
      <c r="AX199" s="168" t="s">
        <v>75</v>
      </c>
      <c r="AY199" s="170" t="s">
        <v>158</v>
      </c>
    </row>
    <row r="200" spans="1:65" s="176" customFormat="1">
      <c r="B200" s="177"/>
      <c r="D200" s="162" t="s">
        <v>166</v>
      </c>
      <c r="E200" s="178" t="s">
        <v>1</v>
      </c>
      <c r="F200" s="179" t="s">
        <v>198</v>
      </c>
      <c r="H200" s="180">
        <v>66.639999999999986</v>
      </c>
      <c r="L200" s="177"/>
      <c r="M200" s="181"/>
      <c r="N200" s="182"/>
      <c r="O200" s="182"/>
      <c r="P200" s="182"/>
      <c r="Q200" s="182"/>
      <c r="R200" s="182"/>
      <c r="S200" s="182"/>
      <c r="T200" s="183"/>
      <c r="AT200" s="178" t="s">
        <v>166</v>
      </c>
      <c r="AU200" s="178" t="s">
        <v>84</v>
      </c>
      <c r="AV200" s="176" t="s">
        <v>90</v>
      </c>
      <c r="AW200" s="176" t="s">
        <v>31</v>
      </c>
      <c r="AX200" s="176" t="s">
        <v>80</v>
      </c>
      <c r="AY200" s="178" t="s">
        <v>158</v>
      </c>
    </row>
    <row r="201" spans="1:65" s="25" customFormat="1" ht="24.2" customHeight="1">
      <c r="A201" s="21"/>
      <c r="B201" s="22"/>
      <c r="C201" s="148" t="s">
        <v>240</v>
      </c>
      <c r="D201" s="148" t="s">
        <v>160</v>
      </c>
      <c r="E201" s="149" t="s">
        <v>241</v>
      </c>
      <c r="F201" s="150" t="s">
        <v>242</v>
      </c>
      <c r="G201" s="151" t="s">
        <v>189</v>
      </c>
      <c r="H201" s="152">
        <v>34.488</v>
      </c>
      <c r="I201" s="1"/>
      <c r="J201" s="153">
        <f>ROUND(I201*H201,2)</f>
        <v>0</v>
      </c>
      <c r="K201" s="150" t="s">
        <v>164</v>
      </c>
      <c r="L201" s="22"/>
      <c r="M201" s="154" t="s">
        <v>1</v>
      </c>
      <c r="N201" s="155" t="s">
        <v>40</v>
      </c>
      <c r="O201" s="49"/>
      <c r="P201" s="156">
        <f>O201*H201</f>
        <v>0</v>
      </c>
      <c r="Q201" s="156">
        <v>8.6260000000000003E-2</v>
      </c>
      <c r="R201" s="156">
        <f>Q201*H201</f>
        <v>2.9749348800000002</v>
      </c>
      <c r="S201" s="156">
        <v>0</v>
      </c>
      <c r="T201" s="157">
        <f>S201*H201</f>
        <v>0</v>
      </c>
      <c r="U201" s="21"/>
      <c r="V201" s="21"/>
      <c r="W201" s="21"/>
      <c r="X201" s="21"/>
      <c r="Y201" s="21"/>
      <c r="Z201" s="21"/>
      <c r="AA201" s="21"/>
      <c r="AB201" s="21"/>
      <c r="AC201" s="21"/>
      <c r="AD201" s="21"/>
      <c r="AE201" s="21"/>
      <c r="AR201" s="158" t="s">
        <v>90</v>
      </c>
      <c r="AT201" s="158" t="s">
        <v>160</v>
      </c>
      <c r="AU201" s="158" t="s">
        <v>84</v>
      </c>
      <c r="AY201" s="8" t="s">
        <v>158</v>
      </c>
      <c r="BE201" s="159">
        <f>IF(N201="základní",J201,0)</f>
        <v>0</v>
      </c>
      <c r="BF201" s="159">
        <f>IF(N201="snížená",J201,0)</f>
        <v>0</v>
      </c>
      <c r="BG201" s="159">
        <f>IF(N201="zákl. přenesená",J201,0)</f>
        <v>0</v>
      </c>
      <c r="BH201" s="159">
        <f>IF(N201="sníž. přenesená",J201,0)</f>
        <v>0</v>
      </c>
      <c r="BI201" s="159">
        <f>IF(N201="nulová",J201,0)</f>
        <v>0</v>
      </c>
      <c r="BJ201" s="8" t="s">
        <v>80</v>
      </c>
      <c r="BK201" s="159">
        <f>ROUND(I201*H201,2)</f>
        <v>0</v>
      </c>
      <c r="BL201" s="8" t="s">
        <v>90</v>
      </c>
      <c r="BM201" s="158" t="s">
        <v>243</v>
      </c>
    </row>
    <row r="202" spans="1:65" s="160" customFormat="1">
      <c r="B202" s="161"/>
      <c r="D202" s="162" t="s">
        <v>166</v>
      </c>
      <c r="E202" s="163" t="s">
        <v>1</v>
      </c>
      <c r="F202" s="164" t="s">
        <v>203</v>
      </c>
      <c r="H202" s="163" t="s">
        <v>1</v>
      </c>
      <c r="L202" s="161"/>
      <c r="M202" s="165"/>
      <c r="N202" s="166"/>
      <c r="O202" s="166"/>
      <c r="P202" s="166"/>
      <c r="Q202" s="166"/>
      <c r="R202" s="166"/>
      <c r="S202" s="166"/>
      <c r="T202" s="167"/>
      <c r="AT202" s="163" t="s">
        <v>166</v>
      </c>
      <c r="AU202" s="163" t="s">
        <v>84</v>
      </c>
      <c r="AV202" s="160" t="s">
        <v>80</v>
      </c>
      <c r="AW202" s="160" t="s">
        <v>31</v>
      </c>
      <c r="AX202" s="160" t="s">
        <v>75</v>
      </c>
      <c r="AY202" s="163" t="s">
        <v>158</v>
      </c>
    </row>
    <row r="203" spans="1:65" s="160" customFormat="1">
      <c r="B203" s="161"/>
      <c r="D203" s="162" t="s">
        <v>166</v>
      </c>
      <c r="E203" s="163" t="s">
        <v>1</v>
      </c>
      <c r="F203" s="164" t="s">
        <v>204</v>
      </c>
      <c r="H203" s="163" t="s">
        <v>1</v>
      </c>
      <c r="L203" s="161"/>
      <c r="M203" s="165"/>
      <c r="N203" s="166"/>
      <c r="O203" s="166"/>
      <c r="P203" s="166"/>
      <c r="Q203" s="166"/>
      <c r="R203" s="166"/>
      <c r="S203" s="166"/>
      <c r="T203" s="167"/>
      <c r="AT203" s="163" t="s">
        <v>166</v>
      </c>
      <c r="AU203" s="163" t="s">
        <v>84</v>
      </c>
      <c r="AV203" s="160" t="s">
        <v>80</v>
      </c>
      <c r="AW203" s="160" t="s">
        <v>31</v>
      </c>
      <c r="AX203" s="160" t="s">
        <v>75</v>
      </c>
      <c r="AY203" s="163" t="s">
        <v>158</v>
      </c>
    </row>
    <row r="204" spans="1:65" s="168" customFormat="1">
      <c r="B204" s="169"/>
      <c r="D204" s="162" t="s">
        <v>166</v>
      </c>
      <c r="E204" s="170" t="s">
        <v>1</v>
      </c>
      <c r="F204" s="171" t="s">
        <v>244</v>
      </c>
      <c r="H204" s="172">
        <v>3.5760000000000001</v>
      </c>
      <c r="L204" s="169"/>
      <c r="M204" s="173"/>
      <c r="N204" s="174"/>
      <c r="O204" s="174"/>
      <c r="P204" s="174"/>
      <c r="Q204" s="174"/>
      <c r="R204" s="174"/>
      <c r="S204" s="174"/>
      <c r="T204" s="175"/>
      <c r="AT204" s="170" t="s">
        <v>166</v>
      </c>
      <c r="AU204" s="170" t="s">
        <v>84</v>
      </c>
      <c r="AV204" s="168" t="s">
        <v>84</v>
      </c>
      <c r="AW204" s="168" t="s">
        <v>31</v>
      </c>
      <c r="AX204" s="168" t="s">
        <v>75</v>
      </c>
      <c r="AY204" s="170" t="s">
        <v>158</v>
      </c>
    </row>
    <row r="205" spans="1:65" s="168" customFormat="1">
      <c r="B205" s="169"/>
      <c r="D205" s="162" t="s">
        <v>166</v>
      </c>
      <c r="E205" s="170" t="s">
        <v>1</v>
      </c>
      <c r="F205" s="171" t="s">
        <v>245</v>
      </c>
      <c r="H205" s="172">
        <v>0.96</v>
      </c>
      <c r="L205" s="169"/>
      <c r="M205" s="173"/>
      <c r="N205" s="174"/>
      <c r="O205" s="174"/>
      <c r="P205" s="174"/>
      <c r="Q205" s="174"/>
      <c r="R205" s="174"/>
      <c r="S205" s="174"/>
      <c r="T205" s="175"/>
      <c r="AT205" s="170" t="s">
        <v>166</v>
      </c>
      <c r="AU205" s="170" t="s">
        <v>84</v>
      </c>
      <c r="AV205" s="168" t="s">
        <v>84</v>
      </c>
      <c r="AW205" s="168" t="s">
        <v>31</v>
      </c>
      <c r="AX205" s="168" t="s">
        <v>75</v>
      </c>
      <c r="AY205" s="170" t="s">
        <v>158</v>
      </c>
    </row>
    <row r="206" spans="1:65" s="160" customFormat="1">
      <c r="B206" s="161"/>
      <c r="D206" s="162" t="s">
        <v>166</v>
      </c>
      <c r="E206" s="163" t="s">
        <v>1</v>
      </c>
      <c r="F206" s="164" t="s">
        <v>206</v>
      </c>
      <c r="H206" s="163" t="s">
        <v>1</v>
      </c>
      <c r="L206" s="161"/>
      <c r="M206" s="165"/>
      <c r="N206" s="166"/>
      <c r="O206" s="166"/>
      <c r="P206" s="166"/>
      <c r="Q206" s="166"/>
      <c r="R206" s="166"/>
      <c r="S206" s="166"/>
      <c r="T206" s="167"/>
      <c r="AT206" s="163" t="s">
        <v>166</v>
      </c>
      <c r="AU206" s="163" t="s">
        <v>84</v>
      </c>
      <c r="AV206" s="160" t="s">
        <v>80</v>
      </c>
      <c r="AW206" s="160" t="s">
        <v>31</v>
      </c>
      <c r="AX206" s="160" t="s">
        <v>75</v>
      </c>
      <c r="AY206" s="163" t="s">
        <v>158</v>
      </c>
    </row>
    <row r="207" spans="1:65" s="168" customFormat="1">
      <c r="B207" s="169"/>
      <c r="D207" s="162" t="s">
        <v>166</v>
      </c>
      <c r="E207" s="170" t="s">
        <v>1</v>
      </c>
      <c r="F207" s="171" t="s">
        <v>246</v>
      </c>
      <c r="H207" s="172">
        <v>9.984</v>
      </c>
      <c r="L207" s="169"/>
      <c r="M207" s="173"/>
      <c r="N207" s="174"/>
      <c r="O207" s="174"/>
      <c r="P207" s="174"/>
      <c r="Q207" s="174"/>
      <c r="R207" s="174"/>
      <c r="S207" s="174"/>
      <c r="T207" s="175"/>
      <c r="AT207" s="170" t="s">
        <v>166</v>
      </c>
      <c r="AU207" s="170" t="s">
        <v>84</v>
      </c>
      <c r="AV207" s="168" t="s">
        <v>84</v>
      </c>
      <c r="AW207" s="168" t="s">
        <v>31</v>
      </c>
      <c r="AX207" s="168" t="s">
        <v>75</v>
      </c>
      <c r="AY207" s="170" t="s">
        <v>158</v>
      </c>
    </row>
    <row r="208" spans="1:65" s="160" customFormat="1">
      <c r="B208" s="161"/>
      <c r="D208" s="162" t="s">
        <v>166</v>
      </c>
      <c r="E208" s="163" t="s">
        <v>1</v>
      </c>
      <c r="F208" s="164" t="s">
        <v>247</v>
      </c>
      <c r="H208" s="163" t="s">
        <v>1</v>
      </c>
      <c r="L208" s="161"/>
      <c r="M208" s="165"/>
      <c r="N208" s="166"/>
      <c r="O208" s="166"/>
      <c r="P208" s="166"/>
      <c r="Q208" s="166"/>
      <c r="R208" s="166"/>
      <c r="S208" s="166"/>
      <c r="T208" s="167"/>
      <c r="AT208" s="163" t="s">
        <v>166</v>
      </c>
      <c r="AU208" s="163" t="s">
        <v>84</v>
      </c>
      <c r="AV208" s="160" t="s">
        <v>80</v>
      </c>
      <c r="AW208" s="160" t="s">
        <v>31</v>
      </c>
      <c r="AX208" s="160" t="s">
        <v>75</v>
      </c>
      <c r="AY208" s="163" t="s">
        <v>158</v>
      </c>
    </row>
    <row r="209" spans="1:65" s="168" customFormat="1">
      <c r="B209" s="169"/>
      <c r="D209" s="162" t="s">
        <v>166</v>
      </c>
      <c r="E209" s="170" t="s">
        <v>1</v>
      </c>
      <c r="F209" s="171" t="s">
        <v>248</v>
      </c>
      <c r="H209" s="172">
        <v>9.984</v>
      </c>
      <c r="L209" s="169"/>
      <c r="M209" s="173"/>
      <c r="N209" s="174"/>
      <c r="O209" s="174"/>
      <c r="P209" s="174"/>
      <c r="Q209" s="174"/>
      <c r="R209" s="174"/>
      <c r="S209" s="174"/>
      <c r="T209" s="175"/>
      <c r="AT209" s="170" t="s">
        <v>166</v>
      </c>
      <c r="AU209" s="170" t="s">
        <v>84</v>
      </c>
      <c r="AV209" s="168" t="s">
        <v>84</v>
      </c>
      <c r="AW209" s="168" t="s">
        <v>31</v>
      </c>
      <c r="AX209" s="168" t="s">
        <v>75</v>
      </c>
      <c r="AY209" s="170" t="s">
        <v>158</v>
      </c>
    </row>
    <row r="210" spans="1:65" s="160" customFormat="1">
      <c r="B210" s="161"/>
      <c r="D210" s="162" t="s">
        <v>166</v>
      </c>
      <c r="E210" s="163" t="s">
        <v>1</v>
      </c>
      <c r="F210" s="164" t="s">
        <v>249</v>
      </c>
      <c r="H210" s="163" t="s">
        <v>1</v>
      </c>
      <c r="L210" s="161"/>
      <c r="M210" s="165"/>
      <c r="N210" s="166"/>
      <c r="O210" s="166"/>
      <c r="P210" s="166"/>
      <c r="Q210" s="166"/>
      <c r="R210" s="166"/>
      <c r="S210" s="166"/>
      <c r="T210" s="167"/>
      <c r="AT210" s="163" t="s">
        <v>166</v>
      </c>
      <c r="AU210" s="163" t="s">
        <v>84</v>
      </c>
      <c r="AV210" s="160" t="s">
        <v>80</v>
      </c>
      <c r="AW210" s="160" t="s">
        <v>31</v>
      </c>
      <c r="AX210" s="160" t="s">
        <v>75</v>
      </c>
      <c r="AY210" s="163" t="s">
        <v>158</v>
      </c>
    </row>
    <row r="211" spans="1:65" s="168" customFormat="1">
      <c r="B211" s="169"/>
      <c r="D211" s="162" t="s">
        <v>166</v>
      </c>
      <c r="E211" s="170" t="s">
        <v>1</v>
      </c>
      <c r="F211" s="171" t="s">
        <v>248</v>
      </c>
      <c r="H211" s="172">
        <v>9.984</v>
      </c>
      <c r="L211" s="169"/>
      <c r="M211" s="173"/>
      <c r="N211" s="174"/>
      <c r="O211" s="174"/>
      <c r="P211" s="174"/>
      <c r="Q211" s="174"/>
      <c r="R211" s="174"/>
      <c r="S211" s="174"/>
      <c r="T211" s="175"/>
      <c r="AT211" s="170" t="s">
        <v>166</v>
      </c>
      <c r="AU211" s="170" t="s">
        <v>84</v>
      </c>
      <c r="AV211" s="168" t="s">
        <v>84</v>
      </c>
      <c r="AW211" s="168" t="s">
        <v>31</v>
      </c>
      <c r="AX211" s="168" t="s">
        <v>75</v>
      </c>
      <c r="AY211" s="170" t="s">
        <v>158</v>
      </c>
    </row>
    <row r="212" spans="1:65" s="176" customFormat="1">
      <c r="B212" s="177"/>
      <c r="D212" s="162" t="s">
        <v>166</v>
      </c>
      <c r="E212" s="178" t="s">
        <v>1</v>
      </c>
      <c r="F212" s="179" t="s">
        <v>198</v>
      </c>
      <c r="H212" s="180">
        <v>34.488</v>
      </c>
      <c r="L212" s="177"/>
      <c r="M212" s="181"/>
      <c r="N212" s="182"/>
      <c r="O212" s="182"/>
      <c r="P212" s="182"/>
      <c r="Q212" s="182"/>
      <c r="R212" s="182"/>
      <c r="S212" s="182"/>
      <c r="T212" s="183"/>
      <c r="AT212" s="178" t="s">
        <v>166</v>
      </c>
      <c r="AU212" s="178" t="s">
        <v>84</v>
      </c>
      <c r="AV212" s="176" t="s">
        <v>90</v>
      </c>
      <c r="AW212" s="176" t="s">
        <v>31</v>
      </c>
      <c r="AX212" s="176" t="s">
        <v>80</v>
      </c>
      <c r="AY212" s="178" t="s">
        <v>158</v>
      </c>
    </row>
    <row r="213" spans="1:65" s="25" customFormat="1" ht="24.2" customHeight="1">
      <c r="A213" s="21"/>
      <c r="B213" s="22"/>
      <c r="C213" s="148" t="s">
        <v>250</v>
      </c>
      <c r="D213" s="148" t="s">
        <v>160</v>
      </c>
      <c r="E213" s="149" t="s">
        <v>251</v>
      </c>
      <c r="F213" s="150" t="s">
        <v>252</v>
      </c>
      <c r="G213" s="151" t="s">
        <v>253</v>
      </c>
      <c r="H213" s="152">
        <v>382.2</v>
      </c>
      <c r="I213" s="1"/>
      <c r="J213" s="153">
        <f>ROUND(I213*H213,2)</f>
        <v>0</v>
      </c>
      <c r="K213" s="150" t="s">
        <v>164</v>
      </c>
      <c r="L213" s="22"/>
      <c r="M213" s="154" t="s">
        <v>1</v>
      </c>
      <c r="N213" s="155" t="s">
        <v>40</v>
      </c>
      <c r="O213" s="49"/>
      <c r="P213" s="156">
        <f>O213*H213</f>
        <v>0</v>
      </c>
      <c r="Q213" s="156">
        <v>2.0000000000000001E-4</v>
      </c>
      <c r="R213" s="156">
        <f>Q213*H213</f>
        <v>7.6440000000000008E-2</v>
      </c>
      <c r="S213" s="156">
        <v>0</v>
      </c>
      <c r="T213" s="157">
        <f>S213*H213</f>
        <v>0</v>
      </c>
      <c r="U213" s="21"/>
      <c r="V213" s="21"/>
      <c r="W213" s="21"/>
      <c r="X213" s="21"/>
      <c r="Y213" s="21"/>
      <c r="Z213" s="21"/>
      <c r="AA213" s="21"/>
      <c r="AB213" s="21"/>
      <c r="AC213" s="21"/>
      <c r="AD213" s="21"/>
      <c r="AE213" s="21"/>
      <c r="AR213" s="158" t="s">
        <v>90</v>
      </c>
      <c r="AT213" s="158" t="s">
        <v>160</v>
      </c>
      <c r="AU213" s="158" t="s">
        <v>84</v>
      </c>
      <c r="AY213" s="8" t="s">
        <v>158</v>
      </c>
      <c r="BE213" s="159">
        <f>IF(N213="základní",J213,0)</f>
        <v>0</v>
      </c>
      <c r="BF213" s="159">
        <f>IF(N213="snížená",J213,0)</f>
        <v>0</v>
      </c>
      <c r="BG213" s="159">
        <f>IF(N213="zákl. přenesená",J213,0)</f>
        <v>0</v>
      </c>
      <c r="BH213" s="159">
        <f>IF(N213="sníž. přenesená",J213,0)</f>
        <v>0</v>
      </c>
      <c r="BI213" s="159">
        <f>IF(N213="nulová",J213,0)</f>
        <v>0</v>
      </c>
      <c r="BJ213" s="8" t="s">
        <v>80</v>
      </c>
      <c r="BK213" s="159">
        <f>ROUND(I213*H213,2)</f>
        <v>0</v>
      </c>
      <c r="BL213" s="8" t="s">
        <v>90</v>
      </c>
      <c r="BM213" s="158" t="s">
        <v>254</v>
      </c>
    </row>
    <row r="214" spans="1:65" s="168" customFormat="1">
      <c r="B214" s="169"/>
      <c r="D214" s="162" t="s">
        <v>166</v>
      </c>
      <c r="E214" s="170" t="s">
        <v>1</v>
      </c>
      <c r="F214" s="171" t="s">
        <v>255</v>
      </c>
      <c r="H214" s="172">
        <v>382.2</v>
      </c>
      <c r="L214" s="169"/>
      <c r="M214" s="173"/>
      <c r="N214" s="174"/>
      <c r="O214" s="174"/>
      <c r="P214" s="174"/>
      <c r="Q214" s="174"/>
      <c r="R214" s="174"/>
      <c r="S214" s="174"/>
      <c r="T214" s="175"/>
      <c r="AT214" s="170" t="s">
        <v>166</v>
      </c>
      <c r="AU214" s="170" t="s">
        <v>84</v>
      </c>
      <c r="AV214" s="168" t="s">
        <v>84</v>
      </c>
      <c r="AW214" s="168" t="s">
        <v>31</v>
      </c>
      <c r="AX214" s="168" t="s">
        <v>80</v>
      </c>
      <c r="AY214" s="170" t="s">
        <v>158</v>
      </c>
    </row>
    <row r="215" spans="1:65" s="25" customFormat="1" ht="24.2" customHeight="1">
      <c r="A215" s="21"/>
      <c r="B215" s="22"/>
      <c r="C215" s="148" t="s">
        <v>176</v>
      </c>
      <c r="D215" s="148" t="s">
        <v>160</v>
      </c>
      <c r="E215" s="149" t="s">
        <v>256</v>
      </c>
      <c r="F215" s="150" t="s">
        <v>257</v>
      </c>
      <c r="G215" s="151" t="s">
        <v>189</v>
      </c>
      <c r="H215" s="152">
        <v>19.2</v>
      </c>
      <c r="I215" s="1"/>
      <c r="J215" s="153">
        <f>ROUND(I215*H215,2)</f>
        <v>0</v>
      </c>
      <c r="K215" s="150" t="s">
        <v>164</v>
      </c>
      <c r="L215" s="22"/>
      <c r="M215" s="154" t="s">
        <v>1</v>
      </c>
      <c r="N215" s="155" t="s">
        <v>40</v>
      </c>
      <c r="O215" s="49"/>
      <c r="P215" s="156">
        <f>O215*H215</f>
        <v>0</v>
      </c>
      <c r="Q215" s="156">
        <v>8.48E-2</v>
      </c>
      <c r="R215" s="156">
        <f>Q215*H215</f>
        <v>1.6281600000000001</v>
      </c>
      <c r="S215" s="156">
        <v>0</v>
      </c>
      <c r="T215" s="157">
        <f>S215*H215</f>
        <v>0</v>
      </c>
      <c r="U215" s="21"/>
      <c r="V215" s="21"/>
      <c r="W215" s="21"/>
      <c r="X215" s="21"/>
      <c r="Y215" s="21"/>
      <c r="Z215" s="21"/>
      <c r="AA215" s="21"/>
      <c r="AB215" s="21"/>
      <c r="AC215" s="21"/>
      <c r="AD215" s="21"/>
      <c r="AE215" s="21"/>
      <c r="AR215" s="158" t="s">
        <v>90</v>
      </c>
      <c r="AT215" s="158" t="s">
        <v>160</v>
      </c>
      <c r="AU215" s="158" t="s">
        <v>84</v>
      </c>
      <c r="AY215" s="8" t="s">
        <v>158</v>
      </c>
      <c r="BE215" s="159">
        <f>IF(N215="základní",J215,0)</f>
        <v>0</v>
      </c>
      <c r="BF215" s="159">
        <f>IF(N215="snížená",J215,0)</f>
        <v>0</v>
      </c>
      <c r="BG215" s="159">
        <f>IF(N215="zákl. přenesená",J215,0)</f>
        <v>0</v>
      </c>
      <c r="BH215" s="159">
        <f>IF(N215="sníž. přenesená",J215,0)</f>
        <v>0</v>
      </c>
      <c r="BI215" s="159">
        <f>IF(N215="nulová",J215,0)</f>
        <v>0</v>
      </c>
      <c r="BJ215" s="8" t="s">
        <v>80</v>
      </c>
      <c r="BK215" s="159">
        <f>ROUND(I215*H215,2)</f>
        <v>0</v>
      </c>
      <c r="BL215" s="8" t="s">
        <v>90</v>
      </c>
      <c r="BM215" s="158" t="s">
        <v>258</v>
      </c>
    </row>
    <row r="216" spans="1:65" s="160" customFormat="1">
      <c r="B216" s="161"/>
      <c r="D216" s="162" t="s">
        <v>166</v>
      </c>
      <c r="E216" s="163" t="s">
        <v>1</v>
      </c>
      <c r="F216" s="164" t="s">
        <v>259</v>
      </c>
      <c r="H216" s="163" t="s">
        <v>1</v>
      </c>
      <c r="L216" s="161"/>
      <c r="M216" s="165"/>
      <c r="N216" s="166"/>
      <c r="O216" s="166"/>
      <c r="P216" s="166"/>
      <c r="Q216" s="166"/>
      <c r="R216" s="166"/>
      <c r="S216" s="166"/>
      <c r="T216" s="167"/>
      <c r="AT216" s="163" t="s">
        <v>166</v>
      </c>
      <c r="AU216" s="163" t="s">
        <v>84</v>
      </c>
      <c r="AV216" s="160" t="s">
        <v>80</v>
      </c>
      <c r="AW216" s="160" t="s">
        <v>31</v>
      </c>
      <c r="AX216" s="160" t="s">
        <v>75</v>
      </c>
      <c r="AY216" s="163" t="s">
        <v>158</v>
      </c>
    </row>
    <row r="217" spans="1:65" s="168" customFormat="1">
      <c r="B217" s="169"/>
      <c r="D217" s="162" t="s">
        <v>166</v>
      </c>
      <c r="E217" s="170" t="s">
        <v>1</v>
      </c>
      <c r="F217" s="171" t="s">
        <v>260</v>
      </c>
      <c r="H217" s="172">
        <v>19.2</v>
      </c>
      <c r="L217" s="169"/>
      <c r="M217" s="173"/>
      <c r="N217" s="174"/>
      <c r="O217" s="174"/>
      <c r="P217" s="174"/>
      <c r="Q217" s="174"/>
      <c r="R217" s="174"/>
      <c r="S217" s="174"/>
      <c r="T217" s="175"/>
      <c r="AT217" s="170" t="s">
        <v>166</v>
      </c>
      <c r="AU217" s="170" t="s">
        <v>84</v>
      </c>
      <c r="AV217" s="168" t="s">
        <v>84</v>
      </c>
      <c r="AW217" s="168" t="s">
        <v>31</v>
      </c>
      <c r="AX217" s="168" t="s">
        <v>80</v>
      </c>
      <c r="AY217" s="170" t="s">
        <v>158</v>
      </c>
    </row>
    <row r="218" spans="1:65" s="135" customFormat="1" ht="22.7" customHeight="1">
      <c r="B218" s="136"/>
      <c r="D218" s="137" t="s">
        <v>74</v>
      </c>
      <c r="E218" s="146" t="s">
        <v>112</v>
      </c>
      <c r="F218" s="146" t="s">
        <v>261</v>
      </c>
      <c r="J218" s="147">
        <f>BK218</f>
        <v>0</v>
      </c>
      <c r="L218" s="136"/>
      <c r="M218" s="140"/>
      <c r="N218" s="141"/>
      <c r="O218" s="141"/>
      <c r="P218" s="142">
        <f>SUM(P219:P495)</f>
        <v>0</v>
      </c>
      <c r="Q218" s="141"/>
      <c r="R218" s="142">
        <f>SUM(R219:R495)</f>
        <v>152.14349758999998</v>
      </c>
      <c r="S218" s="141"/>
      <c r="T218" s="143">
        <f>SUM(T219:T495)</f>
        <v>7.2000000000000008E-2</v>
      </c>
      <c r="AR218" s="137" t="s">
        <v>80</v>
      </c>
      <c r="AT218" s="144" t="s">
        <v>74</v>
      </c>
      <c r="AU218" s="144" t="s">
        <v>80</v>
      </c>
      <c r="AY218" s="137" t="s">
        <v>158</v>
      </c>
      <c r="BK218" s="145">
        <f>SUM(BK219:BK495)</f>
        <v>0</v>
      </c>
    </row>
    <row r="219" spans="1:65" s="25" customFormat="1" ht="24.2" customHeight="1">
      <c r="A219" s="21"/>
      <c r="B219" s="22"/>
      <c r="C219" s="148" t="s">
        <v>262</v>
      </c>
      <c r="D219" s="148" t="s">
        <v>160</v>
      </c>
      <c r="E219" s="149" t="s">
        <v>263</v>
      </c>
      <c r="F219" s="150" t="s">
        <v>264</v>
      </c>
      <c r="G219" s="151" t="s">
        <v>189</v>
      </c>
      <c r="H219" s="152">
        <v>671.65</v>
      </c>
      <c r="I219" s="1"/>
      <c r="J219" s="153">
        <f>ROUND(I219*H219,2)</f>
        <v>0</v>
      </c>
      <c r="K219" s="150" t="s">
        <v>164</v>
      </c>
      <c r="L219" s="22"/>
      <c r="M219" s="154" t="s">
        <v>1</v>
      </c>
      <c r="N219" s="155" t="s">
        <v>40</v>
      </c>
      <c r="O219" s="49"/>
      <c r="P219" s="156">
        <f>O219*H219</f>
        <v>0</v>
      </c>
      <c r="Q219" s="156">
        <v>4.3800000000000002E-3</v>
      </c>
      <c r="R219" s="156">
        <f>Q219*H219</f>
        <v>2.941827</v>
      </c>
      <c r="S219" s="156">
        <v>0</v>
      </c>
      <c r="T219" s="157">
        <f>S219*H219</f>
        <v>0</v>
      </c>
      <c r="U219" s="21"/>
      <c r="V219" s="21"/>
      <c r="W219" s="21"/>
      <c r="X219" s="21"/>
      <c r="Y219" s="21"/>
      <c r="Z219" s="21"/>
      <c r="AA219" s="21"/>
      <c r="AB219" s="21"/>
      <c r="AC219" s="21"/>
      <c r="AD219" s="21"/>
      <c r="AE219" s="21"/>
      <c r="AR219" s="158" t="s">
        <v>90</v>
      </c>
      <c r="AT219" s="158" t="s">
        <v>160</v>
      </c>
      <c r="AU219" s="158" t="s">
        <v>84</v>
      </c>
      <c r="AY219" s="8" t="s">
        <v>158</v>
      </c>
      <c r="BE219" s="159">
        <f>IF(N219="základní",J219,0)</f>
        <v>0</v>
      </c>
      <c r="BF219" s="159">
        <f>IF(N219="snížená",J219,0)</f>
        <v>0</v>
      </c>
      <c r="BG219" s="159">
        <f>IF(N219="zákl. přenesená",J219,0)</f>
        <v>0</v>
      </c>
      <c r="BH219" s="159">
        <f>IF(N219="sníž. přenesená",J219,0)</f>
        <v>0</v>
      </c>
      <c r="BI219" s="159">
        <f>IF(N219="nulová",J219,0)</f>
        <v>0</v>
      </c>
      <c r="BJ219" s="8" t="s">
        <v>80</v>
      </c>
      <c r="BK219" s="159">
        <f>ROUND(I219*H219,2)</f>
        <v>0</v>
      </c>
      <c r="BL219" s="8" t="s">
        <v>90</v>
      </c>
      <c r="BM219" s="158" t="s">
        <v>265</v>
      </c>
    </row>
    <row r="220" spans="1:65" s="160" customFormat="1">
      <c r="B220" s="161"/>
      <c r="D220" s="162" t="s">
        <v>166</v>
      </c>
      <c r="E220" s="163" t="s">
        <v>1</v>
      </c>
      <c r="F220" s="164" t="s">
        <v>266</v>
      </c>
      <c r="H220" s="163" t="s">
        <v>1</v>
      </c>
      <c r="L220" s="161"/>
      <c r="M220" s="165"/>
      <c r="N220" s="166"/>
      <c r="O220" s="166"/>
      <c r="P220" s="166"/>
      <c r="Q220" s="166"/>
      <c r="R220" s="166"/>
      <c r="S220" s="166"/>
      <c r="T220" s="167"/>
      <c r="AT220" s="163" t="s">
        <v>166</v>
      </c>
      <c r="AU220" s="163" t="s">
        <v>84</v>
      </c>
      <c r="AV220" s="160" t="s">
        <v>80</v>
      </c>
      <c r="AW220" s="160" t="s">
        <v>31</v>
      </c>
      <c r="AX220" s="160" t="s">
        <v>75</v>
      </c>
      <c r="AY220" s="163" t="s">
        <v>158</v>
      </c>
    </row>
    <row r="221" spans="1:65" s="160" customFormat="1">
      <c r="B221" s="161"/>
      <c r="D221" s="162" t="s">
        <v>166</v>
      </c>
      <c r="E221" s="163" t="s">
        <v>1</v>
      </c>
      <c r="F221" s="164" t="s">
        <v>204</v>
      </c>
      <c r="H221" s="163" t="s">
        <v>1</v>
      </c>
      <c r="L221" s="161"/>
      <c r="M221" s="165"/>
      <c r="N221" s="166"/>
      <c r="O221" s="166"/>
      <c r="P221" s="166"/>
      <c r="Q221" s="166"/>
      <c r="R221" s="166"/>
      <c r="S221" s="166"/>
      <c r="T221" s="167"/>
      <c r="AT221" s="163" t="s">
        <v>166</v>
      </c>
      <c r="AU221" s="163" t="s">
        <v>84</v>
      </c>
      <c r="AV221" s="160" t="s">
        <v>80</v>
      </c>
      <c r="AW221" s="160" t="s">
        <v>31</v>
      </c>
      <c r="AX221" s="160" t="s">
        <v>75</v>
      </c>
      <c r="AY221" s="163" t="s">
        <v>158</v>
      </c>
    </row>
    <row r="222" spans="1:65" s="168" customFormat="1" ht="22.5">
      <c r="B222" s="169"/>
      <c r="D222" s="162" t="s">
        <v>166</v>
      </c>
      <c r="E222" s="170" t="s">
        <v>1</v>
      </c>
      <c r="F222" s="171" t="s">
        <v>267</v>
      </c>
      <c r="H222" s="172">
        <v>15.936</v>
      </c>
      <c r="L222" s="169"/>
      <c r="M222" s="173"/>
      <c r="N222" s="174"/>
      <c r="O222" s="174"/>
      <c r="P222" s="174"/>
      <c r="Q222" s="174"/>
      <c r="R222" s="174"/>
      <c r="S222" s="174"/>
      <c r="T222" s="175"/>
      <c r="AT222" s="170" t="s">
        <v>166</v>
      </c>
      <c r="AU222" s="170" t="s">
        <v>84</v>
      </c>
      <c r="AV222" s="168" t="s">
        <v>84</v>
      </c>
      <c r="AW222" s="168" t="s">
        <v>31</v>
      </c>
      <c r="AX222" s="168" t="s">
        <v>75</v>
      </c>
      <c r="AY222" s="170" t="s">
        <v>158</v>
      </c>
    </row>
    <row r="223" spans="1:65" s="168" customFormat="1">
      <c r="B223" s="169"/>
      <c r="D223" s="162" t="s">
        <v>166</v>
      </c>
      <c r="E223" s="170" t="s">
        <v>1</v>
      </c>
      <c r="F223" s="171" t="s">
        <v>268</v>
      </c>
      <c r="H223" s="172">
        <v>6.8380000000000001</v>
      </c>
      <c r="L223" s="169"/>
      <c r="M223" s="173"/>
      <c r="N223" s="174"/>
      <c r="O223" s="174"/>
      <c r="P223" s="174"/>
      <c r="Q223" s="174"/>
      <c r="R223" s="174"/>
      <c r="S223" s="174"/>
      <c r="T223" s="175"/>
      <c r="AT223" s="170" t="s">
        <v>166</v>
      </c>
      <c r="AU223" s="170" t="s">
        <v>84</v>
      </c>
      <c r="AV223" s="168" t="s">
        <v>84</v>
      </c>
      <c r="AW223" s="168" t="s">
        <v>31</v>
      </c>
      <c r="AX223" s="168" t="s">
        <v>75</v>
      </c>
      <c r="AY223" s="170" t="s">
        <v>158</v>
      </c>
    </row>
    <row r="224" spans="1:65" s="168" customFormat="1">
      <c r="B224" s="169"/>
      <c r="D224" s="162" t="s">
        <v>166</v>
      </c>
      <c r="E224" s="170" t="s">
        <v>1</v>
      </c>
      <c r="F224" s="171" t="s">
        <v>269</v>
      </c>
      <c r="H224" s="172">
        <v>4.4720000000000004</v>
      </c>
      <c r="L224" s="169"/>
      <c r="M224" s="173"/>
      <c r="N224" s="174"/>
      <c r="O224" s="174"/>
      <c r="P224" s="174"/>
      <c r="Q224" s="174"/>
      <c r="R224" s="174"/>
      <c r="S224" s="174"/>
      <c r="T224" s="175"/>
      <c r="AT224" s="170" t="s">
        <v>166</v>
      </c>
      <c r="AU224" s="170" t="s">
        <v>84</v>
      </c>
      <c r="AV224" s="168" t="s">
        <v>84</v>
      </c>
      <c r="AW224" s="168" t="s">
        <v>31</v>
      </c>
      <c r="AX224" s="168" t="s">
        <v>75</v>
      </c>
      <c r="AY224" s="170" t="s">
        <v>158</v>
      </c>
    </row>
    <row r="225" spans="2:51" s="168" customFormat="1">
      <c r="B225" s="169"/>
      <c r="D225" s="162" t="s">
        <v>166</v>
      </c>
      <c r="E225" s="170" t="s">
        <v>1</v>
      </c>
      <c r="F225" s="171" t="s">
        <v>270</v>
      </c>
      <c r="H225" s="172">
        <v>3.54</v>
      </c>
      <c r="L225" s="169"/>
      <c r="M225" s="173"/>
      <c r="N225" s="174"/>
      <c r="O225" s="174"/>
      <c r="P225" s="174"/>
      <c r="Q225" s="174"/>
      <c r="R225" s="174"/>
      <c r="S225" s="174"/>
      <c r="T225" s="175"/>
      <c r="AT225" s="170" t="s">
        <v>166</v>
      </c>
      <c r="AU225" s="170" t="s">
        <v>84</v>
      </c>
      <c r="AV225" s="168" t="s">
        <v>84</v>
      </c>
      <c r="AW225" s="168" t="s">
        <v>31</v>
      </c>
      <c r="AX225" s="168" t="s">
        <v>75</v>
      </c>
      <c r="AY225" s="170" t="s">
        <v>158</v>
      </c>
    </row>
    <row r="226" spans="2:51" s="184" customFormat="1">
      <c r="B226" s="185"/>
      <c r="D226" s="162" t="s">
        <v>166</v>
      </c>
      <c r="E226" s="186" t="s">
        <v>1</v>
      </c>
      <c r="F226" s="187" t="s">
        <v>219</v>
      </c>
      <c r="H226" s="188">
        <v>30.786000000000001</v>
      </c>
      <c r="L226" s="185"/>
      <c r="M226" s="189"/>
      <c r="N226" s="190"/>
      <c r="O226" s="190"/>
      <c r="P226" s="190"/>
      <c r="Q226" s="190"/>
      <c r="R226" s="190"/>
      <c r="S226" s="190"/>
      <c r="T226" s="191"/>
      <c r="AT226" s="186" t="s">
        <v>166</v>
      </c>
      <c r="AU226" s="186" t="s">
        <v>84</v>
      </c>
      <c r="AV226" s="184" t="s">
        <v>87</v>
      </c>
      <c r="AW226" s="184" t="s">
        <v>31</v>
      </c>
      <c r="AX226" s="184" t="s">
        <v>75</v>
      </c>
      <c r="AY226" s="186" t="s">
        <v>158</v>
      </c>
    </row>
    <row r="227" spans="2:51" s="160" customFormat="1">
      <c r="B227" s="161"/>
      <c r="D227" s="162" t="s">
        <v>166</v>
      </c>
      <c r="E227" s="163" t="s">
        <v>1</v>
      </c>
      <c r="F227" s="164" t="s">
        <v>206</v>
      </c>
      <c r="H227" s="163" t="s">
        <v>1</v>
      </c>
      <c r="L227" s="161"/>
      <c r="M227" s="165"/>
      <c r="N227" s="166"/>
      <c r="O227" s="166"/>
      <c r="P227" s="166"/>
      <c r="Q227" s="166"/>
      <c r="R227" s="166"/>
      <c r="S227" s="166"/>
      <c r="T227" s="167"/>
      <c r="AT227" s="163" t="s">
        <v>166</v>
      </c>
      <c r="AU227" s="163" t="s">
        <v>84</v>
      </c>
      <c r="AV227" s="160" t="s">
        <v>80</v>
      </c>
      <c r="AW227" s="160" t="s">
        <v>31</v>
      </c>
      <c r="AX227" s="160" t="s">
        <v>75</v>
      </c>
      <c r="AY227" s="163" t="s">
        <v>158</v>
      </c>
    </row>
    <row r="228" spans="2:51" s="168" customFormat="1">
      <c r="B228" s="169"/>
      <c r="D228" s="162" t="s">
        <v>166</v>
      </c>
      <c r="E228" s="170" t="s">
        <v>1</v>
      </c>
      <c r="F228" s="171" t="s">
        <v>271</v>
      </c>
      <c r="H228" s="172">
        <v>8.7620000000000005</v>
      </c>
      <c r="L228" s="169"/>
      <c r="M228" s="173"/>
      <c r="N228" s="174"/>
      <c r="O228" s="174"/>
      <c r="P228" s="174"/>
      <c r="Q228" s="174"/>
      <c r="R228" s="174"/>
      <c r="S228" s="174"/>
      <c r="T228" s="175"/>
      <c r="AT228" s="170" t="s">
        <v>166</v>
      </c>
      <c r="AU228" s="170" t="s">
        <v>84</v>
      </c>
      <c r="AV228" s="168" t="s">
        <v>84</v>
      </c>
      <c r="AW228" s="168" t="s">
        <v>31</v>
      </c>
      <c r="AX228" s="168" t="s">
        <v>75</v>
      </c>
      <c r="AY228" s="170" t="s">
        <v>158</v>
      </c>
    </row>
    <row r="229" spans="2:51" s="168" customFormat="1">
      <c r="B229" s="169"/>
      <c r="D229" s="162" t="s">
        <v>166</v>
      </c>
      <c r="E229" s="170" t="s">
        <v>1</v>
      </c>
      <c r="F229" s="171" t="s">
        <v>272</v>
      </c>
      <c r="H229" s="172">
        <v>10.582000000000001</v>
      </c>
      <c r="L229" s="169"/>
      <c r="M229" s="173"/>
      <c r="N229" s="174"/>
      <c r="O229" s="174"/>
      <c r="P229" s="174"/>
      <c r="Q229" s="174"/>
      <c r="R229" s="174"/>
      <c r="S229" s="174"/>
      <c r="T229" s="175"/>
      <c r="AT229" s="170" t="s">
        <v>166</v>
      </c>
      <c r="AU229" s="170" t="s">
        <v>84</v>
      </c>
      <c r="AV229" s="168" t="s">
        <v>84</v>
      </c>
      <c r="AW229" s="168" t="s">
        <v>31</v>
      </c>
      <c r="AX229" s="168" t="s">
        <v>75</v>
      </c>
      <c r="AY229" s="170" t="s">
        <v>158</v>
      </c>
    </row>
    <row r="230" spans="2:51" s="168" customFormat="1">
      <c r="B230" s="169"/>
      <c r="D230" s="162" t="s">
        <v>166</v>
      </c>
      <c r="E230" s="170" t="s">
        <v>1</v>
      </c>
      <c r="F230" s="171" t="s">
        <v>273</v>
      </c>
      <c r="H230" s="172">
        <v>3.6139999999999999</v>
      </c>
      <c r="L230" s="169"/>
      <c r="M230" s="173"/>
      <c r="N230" s="174"/>
      <c r="O230" s="174"/>
      <c r="P230" s="174"/>
      <c r="Q230" s="174"/>
      <c r="R230" s="174"/>
      <c r="S230" s="174"/>
      <c r="T230" s="175"/>
      <c r="AT230" s="170" t="s">
        <v>166</v>
      </c>
      <c r="AU230" s="170" t="s">
        <v>84</v>
      </c>
      <c r="AV230" s="168" t="s">
        <v>84</v>
      </c>
      <c r="AW230" s="168" t="s">
        <v>31</v>
      </c>
      <c r="AX230" s="168" t="s">
        <v>75</v>
      </c>
      <c r="AY230" s="170" t="s">
        <v>158</v>
      </c>
    </row>
    <row r="231" spans="2:51" s="168" customFormat="1">
      <c r="B231" s="169"/>
      <c r="D231" s="162" t="s">
        <v>166</v>
      </c>
      <c r="E231" s="170" t="s">
        <v>1</v>
      </c>
      <c r="F231" s="171" t="s">
        <v>274</v>
      </c>
      <c r="H231" s="172">
        <v>6.8639999999999999</v>
      </c>
      <c r="L231" s="169"/>
      <c r="M231" s="173"/>
      <c r="N231" s="174"/>
      <c r="O231" s="174"/>
      <c r="P231" s="174"/>
      <c r="Q231" s="174"/>
      <c r="R231" s="174"/>
      <c r="S231" s="174"/>
      <c r="T231" s="175"/>
      <c r="AT231" s="170" t="s">
        <v>166</v>
      </c>
      <c r="AU231" s="170" t="s">
        <v>84</v>
      </c>
      <c r="AV231" s="168" t="s">
        <v>84</v>
      </c>
      <c r="AW231" s="168" t="s">
        <v>31</v>
      </c>
      <c r="AX231" s="168" t="s">
        <v>75</v>
      </c>
      <c r="AY231" s="170" t="s">
        <v>158</v>
      </c>
    </row>
    <row r="232" spans="2:51" s="168" customFormat="1">
      <c r="B232" s="169"/>
      <c r="D232" s="162" t="s">
        <v>166</v>
      </c>
      <c r="E232" s="170" t="s">
        <v>1</v>
      </c>
      <c r="F232" s="171" t="s">
        <v>275</v>
      </c>
      <c r="H232" s="172">
        <v>3.6139999999999999</v>
      </c>
      <c r="L232" s="169"/>
      <c r="M232" s="173"/>
      <c r="N232" s="174"/>
      <c r="O232" s="174"/>
      <c r="P232" s="174"/>
      <c r="Q232" s="174"/>
      <c r="R232" s="174"/>
      <c r="S232" s="174"/>
      <c r="T232" s="175"/>
      <c r="AT232" s="170" t="s">
        <v>166</v>
      </c>
      <c r="AU232" s="170" t="s">
        <v>84</v>
      </c>
      <c r="AV232" s="168" t="s">
        <v>84</v>
      </c>
      <c r="AW232" s="168" t="s">
        <v>31</v>
      </c>
      <c r="AX232" s="168" t="s">
        <v>75</v>
      </c>
      <c r="AY232" s="170" t="s">
        <v>158</v>
      </c>
    </row>
    <row r="233" spans="2:51" s="168" customFormat="1">
      <c r="B233" s="169"/>
      <c r="D233" s="162" t="s">
        <v>166</v>
      </c>
      <c r="E233" s="170" t="s">
        <v>1</v>
      </c>
      <c r="F233" s="171" t="s">
        <v>276</v>
      </c>
      <c r="H233" s="172">
        <v>6.8639999999999999</v>
      </c>
      <c r="L233" s="169"/>
      <c r="M233" s="173"/>
      <c r="N233" s="174"/>
      <c r="O233" s="174"/>
      <c r="P233" s="174"/>
      <c r="Q233" s="174"/>
      <c r="R233" s="174"/>
      <c r="S233" s="174"/>
      <c r="T233" s="175"/>
      <c r="AT233" s="170" t="s">
        <v>166</v>
      </c>
      <c r="AU233" s="170" t="s">
        <v>84</v>
      </c>
      <c r="AV233" s="168" t="s">
        <v>84</v>
      </c>
      <c r="AW233" s="168" t="s">
        <v>31</v>
      </c>
      <c r="AX233" s="168" t="s">
        <v>75</v>
      </c>
      <c r="AY233" s="170" t="s">
        <v>158</v>
      </c>
    </row>
    <row r="234" spans="2:51" s="168" customFormat="1">
      <c r="B234" s="169"/>
      <c r="D234" s="162" t="s">
        <v>166</v>
      </c>
      <c r="E234" s="170" t="s">
        <v>1</v>
      </c>
      <c r="F234" s="171" t="s">
        <v>277</v>
      </c>
      <c r="H234" s="172">
        <v>3.6139999999999999</v>
      </c>
      <c r="L234" s="169"/>
      <c r="M234" s="173"/>
      <c r="N234" s="174"/>
      <c r="O234" s="174"/>
      <c r="P234" s="174"/>
      <c r="Q234" s="174"/>
      <c r="R234" s="174"/>
      <c r="S234" s="174"/>
      <c r="T234" s="175"/>
      <c r="AT234" s="170" t="s">
        <v>166</v>
      </c>
      <c r="AU234" s="170" t="s">
        <v>84</v>
      </c>
      <c r="AV234" s="168" t="s">
        <v>84</v>
      </c>
      <c r="AW234" s="168" t="s">
        <v>31</v>
      </c>
      <c r="AX234" s="168" t="s">
        <v>75</v>
      </c>
      <c r="AY234" s="170" t="s">
        <v>158</v>
      </c>
    </row>
    <row r="235" spans="2:51" s="168" customFormat="1">
      <c r="B235" s="169"/>
      <c r="D235" s="162" t="s">
        <v>166</v>
      </c>
      <c r="E235" s="170" t="s">
        <v>1</v>
      </c>
      <c r="F235" s="171" t="s">
        <v>278</v>
      </c>
      <c r="H235" s="172">
        <v>8.2940000000000005</v>
      </c>
      <c r="L235" s="169"/>
      <c r="M235" s="173"/>
      <c r="N235" s="174"/>
      <c r="O235" s="174"/>
      <c r="P235" s="174"/>
      <c r="Q235" s="174"/>
      <c r="R235" s="174"/>
      <c r="S235" s="174"/>
      <c r="T235" s="175"/>
      <c r="AT235" s="170" t="s">
        <v>166</v>
      </c>
      <c r="AU235" s="170" t="s">
        <v>84</v>
      </c>
      <c r="AV235" s="168" t="s">
        <v>84</v>
      </c>
      <c r="AW235" s="168" t="s">
        <v>31</v>
      </c>
      <c r="AX235" s="168" t="s">
        <v>75</v>
      </c>
      <c r="AY235" s="170" t="s">
        <v>158</v>
      </c>
    </row>
    <row r="236" spans="2:51" s="168" customFormat="1">
      <c r="B236" s="169"/>
      <c r="D236" s="162" t="s">
        <v>166</v>
      </c>
      <c r="E236" s="170" t="s">
        <v>1</v>
      </c>
      <c r="F236" s="171" t="s">
        <v>279</v>
      </c>
      <c r="H236" s="172">
        <v>8.2940000000000005</v>
      </c>
      <c r="L236" s="169"/>
      <c r="M236" s="173"/>
      <c r="N236" s="174"/>
      <c r="O236" s="174"/>
      <c r="P236" s="174"/>
      <c r="Q236" s="174"/>
      <c r="R236" s="174"/>
      <c r="S236" s="174"/>
      <c r="T236" s="175"/>
      <c r="AT236" s="170" t="s">
        <v>166</v>
      </c>
      <c r="AU236" s="170" t="s">
        <v>84</v>
      </c>
      <c r="AV236" s="168" t="s">
        <v>84</v>
      </c>
      <c r="AW236" s="168" t="s">
        <v>31</v>
      </c>
      <c r="AX236" s="168" t="s">
        <v>75</v>
      </c>
      <c r="AY236" s="170" t="s">
        <v>158</v>
      </c>
    </row>
    <row r="237" spans="2:51" s="168" customFormat="1">
      <c r="B237" s="169"/>
      <c r="D237" s="162" t="s">
        <v>166</v>
      </c>
      <c r="E237" s="170" t="s">
        <v>1</v>
      </c>
      <c r="F237" s="171" t="s">
        <v>280</v>
      </c>
      <c r="H237" s="172">
        <v>3.6139999999999999</v>
      </c>
      <c r="L237" s="169"/>
      <c r="M237" s="173"/>
      <c r="N237" s="174"/>
      <c r="O237" s="174"/>
      <c r="P237" s="174"/>
      <c r="Q237" s="174"/>
      <c r="R237" s="174"/>
      <c r="S237" s="174"/>
      <c r="T237" s="175"/>
      <c r="AT237" s="170" t="s">
        <v>166</v>
      </c>
      <c r="AU237" s="170" t="s">
        <v>84</v>
      </c>
      <c r="AV237" s="168" t="s">
        <v>84</v>
      </c>
      <c r="AW237" s="168" t="s">
        <v>31</v>
      </c>
      <c r="AX237" s="168" t="s">
        <v>75</v>
      </c>
      <c r="AY237" s="170" t="s">
        <v>158</v>
      </c>
    </row>
    <row r="238" spans="2:51" s="168" customFormat="1">
      <c r="B238" s="169"/>
      <c r="D238" s="162" t="s">
        <v>166</v>
      </c>
      <c r="E238" s="170" t="s">
        <v>1</v>
      </c>
      <c r="F238" s="171" t="s">
        <v>281</v>
      </c>
      <c r="H238" s="172">
        <v>3.6139999999999999</v>
      </c>
      <c r="L238" s="169"/>
      <c r="M238" s="173"/>
      <c r="N238" s="174"/>
      <c r="O238" s="174"/>
      <c r="P238" s="174"/>
      <c r="Q238" s="174"/>
      <c r="R238" s="174"/>
      <c r="S238" s="174"/>
      <c r="T238" s="175"/>
      <c r="AT238" s="170" t="s">
        <v>166</v>
      </c>
      <c r="AU238" s="170" t="s">
        <v>84</v>
      </c>
      <c r="AV238" s="168" t="s">
        <v>84</v>
      </c>
      <c r="AW238" s="168" t="s">
        <v>31</v>
      </c>
      <c r="AX238" s="168" t="s">
        <v>75</v>
      </c>
      <c r="AY238" s="170" t="s">
        <v>158</v>
      </c>
    </row>
    <row r="239" spans="2:51" s="168" customFormat="1">
      <c r="B239" s="169"/>
      <c r="D239" s="162" t="s">
        <v>166</v>
      </c>
      <c r="E239" s="170" t="s">
        <v>1</v>
      </c>
      <c r="F239" s="171" t="s">
        <v>282</v>
      </c>
      <c r="H239" s="172">
        <v>6.8639999999999999</v>
      </c>
      <c r="L239" s="169"/>
      <c r="M239" s="173"/>
      <c r="N239" s="174"/>
      <c r="O239" s="174"/>
      <c r="P239" s="174"/>
      <c r="Q239" s="174"/>
      <c r="R239" s="174"/>
      <c r="S239" s="174"/>
      <c r="T239" s="175"/>
      <c r="AT239" s="170" t="s">
        <v>166</v>
      </c>
      <c r="AU239" s="170" t="s">
        <v>84</v>
      </c>
      <c r="AV239" s="168" t="s">
        <v>84</v>
      </c>
      <c r="AW239" s="168" t="s">
        <v>31</v>
      </c>
      <c r="AX239" s="168" t="s">
        <v>75</v>
      </c>
      <c r="AY239" s="170" t="s">
        <v>158</v>
      </c>
    </row>
    <row r="240" spans="2:51" s="168" customFormat="1">
      <c r="B240" s="169"/>
      <c r="D240" s="162" t="s">
        <v>166</v>
      </c>
      <c r="E240" s="170" t="s">
        <v>1</v>
      </c>
      <c r="F240" s="171" t="s">
        <v>283</v>
      </c>
      <c r="H240" s="172">
        <v>5.4039999999999999</v>
      </c>
      <c r="L240" s="169"/>
      <c r="M240" s="173"/>
      <c r="N240" s="174"/>
      <c r="O240" s="174"/>
      <c r="P240" s="174"/>
      <c r="Q240" s="174"/>
      <c r="R240" s="174"/>
      <c r="S240" s="174"/>
      <c r="T240" s="175"/>
      <c r="AT240" s="170" t="s">
        <v>166</v>
      </c>
      <c r="AU240" s="170" t="s">
        <v>84</v>
      </c>
      <c r="AV240" s="168" t="s">
        <v>84</v>
      </c>
      <c r="AW240" s="168" t="s">
        <v>31</v>
      </c>
      <c r="AX240" s="168" t="s">
        <v>75</v>
      </c>
      <c r="AY240" s="170" t="s">
        <v>158</v>
      </c>
    </row>
    <row r="241" spans="2:51" s="168" customFormat="1">
      <c r="B241" s="169"/>
      <c r="D241" s="162" t="s">
        <v>166</v>
      </c>
      <c r="E241" s="170" t="s">
        <v>1</v>
      </c>
      <c r="F241" s="171" t="s">
        <v>284</v>
      </c>
      <c r="H241" s="172">
        <v>15.573</v>
      </c>
      <c r="L241" s="169"/>
      <c r="M241" s="173"/>
      <c r="N241" s="174"/>
      <c r="O241" s="174"/>
      <c r="P241" s="174"/>
      <c r="Q241" s="174"/>
      <c r="R241" s="174"/>
      <c r="S241" s="174"/>
      <c r="T241" s="175"/>
      <c r="AT241" s="170" t="s">
        <v>166</v>
      </c>
      <c r="AU241" s="170" t="s">
        <v>84</v>
      </c>
      <c r="AV241" s="168" t="s">
        <v>84</v>
      </c>
      <c r="AW241" s="168" t="s">
        <v>31</v>
      </c>
      <c r="AX241" s="168" t="s">
        <v>75</v>
      </c>
      <c r="AY241" s="170" t="s">
        <v>158</v>
      </c>
    </row>
    <row r="242" spans="2:51" s="168" customFormat="1">
      <c r="B242" s="169"/>
      <c r="D242" s="162" t="s">
        <v>166</v>
      </c>
      <c r="E242" s="170" t="s">
        <v>1</v>
      </c>
      <c r="F242" s="171" t="s">
        <v>285</v>
      </c>
      <c r="H242" s="172">
        <v>7.3940000000000001</v>
      </c>
      <c r="L242" s="169"/>
      <c r="M242" s="173"/>
      <c r="N242" s="174"/>
      <c r="O242" s="174"/>
      <c r="P242" s="174"/>
      <c r="Q242" s="174"/>
      <c r="R242" s="174"/>
      <c r="S242" s="174"/>
      <c r="T242" s="175"/>
      <c r="AT242" s="170" t="s">
        <v>166</v>
      </c>
      <c r="AU242" s="170" t="s">
        <v>84</v>
      </c>
      <c r="AV242" s="168" t="s">
        <v>84</v>
      </c>
      <c r="AW242" s="168" t="s">
        <v>31</v>
      </c>
      <c r="AX242" s="168" t="s">
        <v>75</v>
      </c>
      <c r="AY242" s="170" t="s">
        <v>158</v>
      </c>
    </row>
    <row r="243" spans="2:51" s="168" customFormat="1">
      <c r="B243" s="169"/>
      <c r="D243" s="162" t="s">
        <v>166</v>
      </c>
      <c r="E243" s="170" t="s">
        <v>1</v>
      </c>
      <c r="F243" s="171" t="s">
        <v>286</v>
      </c>
      <c r="H243" s="172">
        <v>5.4039999999999999</v>
      </c>
      <c r="L243" s="169"/>
      <c r="M243" s="173"/>
      <c r="N243" s="174"/>
      <c r="O243" s="174"/>
      <c r="P243" s="174"/>
      <c r="Q243" s="174"/>
      <c r="R243" s="174"/>
      <c r="S243" s="174"/>
      <c r="T243" s="175"/>
      <c r="AT243" s="170" t="s">
        <v>166</v>
      </c>
      <c r="AU243" s="170" t="s">
        <v>84</v>
      </c>
      <c r="AV243" s="168" t="s">
        <v>84</v>
      </c>
      <c r="AW243" s="168" t="s">
        <v>31</v>
      </c>
      <c r="AX243" s="168" t="s">
        <v>75</v>
      </c>
      <c r="AY243" s="170" t="s">
        <v>158</v>
      </c>
    </row>
    <row r="244" spans="2:51" s="168" customFormat="1">
      <c r="B244" s="169"/>
      <c r="D244" s="162" t="s">
        <v>166</v>
      </c>
      <c r="E244" s="170" t="s">
        <v>1</v>
      </c>
      <c r="F244" s="171" t="s">
        <v>287</v>
      </c>
      <c r="H244" s="172">
        <v>14.221</v>
      </c>
      <c r="L244" s="169"/>
      <c r="M244" s="173"/>
      <c r="N244" s="174"/>
      <c r="O244" s="174"/>
      <c r="P244" s="174"/>
      <c r="Q244" s="174"/>
      <c r="R244" s="174"/>
      <c r="S244" s="174"/>
      <c r="T244" s="175"/>
      <c r="AT244" s="170" t="s">
        <v>166</v>
      </c>
      <c r="AU244" s="170" t="s">
        <v>84</v>
      </c>
      <c r="AV244" s="168" t="s">
        <v>84</v>
      </c>
      <c r="AW244" s="168" t="s">
        <v>31</v>
      </c>
      <c r="AX244" s="168" t="s">
        <v>75</v>
      </c>
      <c r="AY244" s="170" t="s">
        <v>158</v>
      </c>
    </row>
    <row r="245" spans="2:51" s="168" customFormat="1">
      <c r="B245" s="169"/>
      <c r="D245" s="162" t="s">
        <v>166</v>
      </c>
      <c r="E245" s="170" t="s">
        <v>1</v>
      </c>
      <c r="F245" s="171" t="s">
        <v>288</v>
      </c>
      <c r="H245" s="172">
        <v>7.3940000000000001</v>
      </c>
      <c r="L245" s="169"/>
      <c r="M245" s="173"/>
      <c r="N245" s="174"/>
      <c r="O245" s="174"/>
      <c r="P245" s="174"/>
      <c r="Q245" s="174"/>
      <c r="R245" s="174"/>
      <c r="S245" s="174"/>
      <c r="T245" s="175"/>
      <c r="AT245" s="170" t="s">
        <v>166</v>
      </c>
      <c r="AU245" s="170" t="s">
        <v>84</v>
      </c>
      <c r="AV245" s="168" t="s">
        <v>84</v>
      </c>
      <c r="AW245" s="168" t="s">
        <v>31</v>
      </c>
      <c r="AX245" s="168" t="s">
        <v>75</v>
      </c>
      <c r="AY245" s="170" t="s">
        <v>158</v>
      </c>
    </row>
    <row r="246" spans="2:51" s="168" customFormat="1">
      <c r="B246" s="169"/>
      <c r="D246" s="162" t="s">
        <v>166</v>
      </c>
      <c r="E246" s="170" t="s">
        <v>1</v>
      </c>
      <c r="F246" s="171" t="s">
        <v>289</v>
      </c>
      <c r="H246" s="172">
        <v>2.34</v>
      </c>
      <c r="L246" s="169"/>
      <c r="M246" s="173"/>
      <c r="N246" s="174"/>
      <c r="O246" s="174"/>
      <c r="P246" s="174"/>
      <c r="Q246" s="174"/>
      <c r="R246" s="174"/>
      <c r="S246" s="174"/>
      <c r="T246" s="175"/>
      <c r="AT246" s="170" t="s">
        <v>166</v>
      </c>
      <c r="AU246" s="170" t="s">
        <v>84</v>
      </c>
      <c r="AV246" s="168" t="s">
        <v>84</v>
      </c>
      <c r="AW246" s="168" t="s">
        <v>31</v>
      </c>
      <c r="AX246" s="168" t="s">
        <v>75</v>
      </c>
      <c r="AY246" s="170" t="s">
        <v>158</v>
      </c>
    </row>
    <row r="247" spans="2:51" s="168" customFormat="1">
      <c r="B247" s="169"/>
      <c r="D247" s="162" t="s">
        <v>166</v>
      </c>
      <c r="E247" s="170" t="s">
        <v>1</v>
      </c>
      <c r="F247" s="171" t="s">
        <v>290</v>
      </c>
      <c r="H247" s="172">
        <v>9.1</v>
      </c>
      <c r="L247" s="169"/>
      <c r="M247" s="173"/>
      <c r="N247" s="174"/>
      <c r="O247" s="174"/>
      <c r="P247" s="174"/>
      <c r="Q247" s="174"/>
      <c r="R247" s="174"/>
      <c r="S247" s="174"/>
      <c r="T247" s="175"/>
      <c r="AT247" s="170" t="s">
        <v>166</v>
      </c>
      <c r="AU247" s="170" t="s">
        <v>84</v>
      </c>
      <c r="AV247" s="168" t="s">
        <v>84</v>
      </c>
      <c r="AW247" s="168" t="s">
        <v>31</v>
      </c>
      <c r="AX247" s="168" t="s">
        <v>75</v>
      </c>
      <c r="AY247" s="170" t="s">
        <v>158</v>
      </c>
    </row>
    <row r="248" spans="2:51" s="168" customFormat="1">
      <c r="B248" s="169"/>
      <c r="D248" s="162" t="s">
        <v>166</v>
      </c>
      <c r="E248" s="170" t="s">
        <v>1</v>
      </c>
      <c r="F248" s="171" t="s">
        <v>291</v>
      </c>
      <c r="H248" s="172">
        <v>2.34</v>
      </c>
      <c r="L248" s="169"/>
      <c r="M248" s="173"/>
      <c r="N248" s="174"/>
      <c r="O248" s="174"/>
      <c r="P248" s="174"/>
      <c r="Q248" s="174"/>
      <c r="R248" s="174"/>
      <c r="S248" s="174"/>
      <c r="T248" s="175"/>
      <c r="AT248" s="170" t="s">
        <v>166</v>
      </c>
      <c r="AU248" s="170" t="s">
        <v>84</v>
      </c>
      <c r="AV248" s="168" t="s">
        <v>84</v>
      </c>
      <c r="AW248" s="168" t="s">
        <v>31</v>
      </c>
      <c r="AX248" s="168" t="s">
        <v>75</v>
      </c>
      <c r="AY248" s="170" t="s">
        <v>158</v>
      </c>
    </row>
    <row r="249" spans="2:51" s="168" customFormat="1" ht="22.5">
      <c r="B249" s="169"/>
      <c r="D249" s="162" t="s">
        <v>166</v>
      </c>
      <c r="E249" s="170" t="s">
        <v>1</v>
      </c>
      <c r="F249" s="171" t="s">
        <v>292</v>
      </c>
      <c r="H249" s="172">
        <v>51.892000000000003</v>
      </c>
      <c r="L249" s="169"/>
      <c r="M249" s="173"/>
      <c r="N249" s="174"/>
      <c r="O249" s="174"/>
      <c r="P249" s="174"/>
      <c r="Q249" s="174"/>
      <c r="R249" s="174"/>
      <c r="S249" s="174"/>
      <c r="T249" s="175"/>
      <c r="AT249" s="170" t="s">
        <v>166</v>
      </c>
      <c r="AU249" s="170" t="s">
        <v>84</v>
      </c>
      <c r="AV249" s="168" t="s">
        <v>84</v>
      </c>
      <c r="AW249" s="168" t="s">
        <v>31</v>
      </c>
      <c r="AX249" s="168" t="s">
        <v>75</v>
      </c>
      <c r="AY249" s="170" t="s">
        <v>158</v>
      </c>
    </row>
    <row r="250" spans="2:51" s="184" customFormat="1">
      <c r="B250" s="185"/>
      <c r="D250" s="162" t="s">
        <v>166</v>
      </c>
      <c r="E250" s="186" t="s">
        <v>1</v>
      </c>
      <c r="F250" s="187" t="s">
        <v>219</v>
      </c>
      <c r="H250" s="188">
        <v>195.65600000000001</v>
      </c>
      <c r="L250" s="185"/>
      <c r="M250" s="189"/>
      <c r="N250" s="190"/>
      <c r="O250" s="190"/>
      <c r="P250" s="190"/>
      <c r="Q250" s="190"/>
      <c r="R250" s="190"/>
      <c r="S250" s="190"/>
      <c r="T250" s="191"/>
      <c r="AT250" s="186" t="s">
        <v>166</v>
      </c>
      <c r="AU250" s="186" t="s">
        <v>84</v>
      </c>
      <c r="AV250" s="184" t="s">
        <v>87</v>
      </c>
      <c r="AW250" s="184" t="s">
        <v>31</v>
      </c>
      <c r="AX250" s="184" t="s">
        <v>75</v>
      </c>
      <c r="AY250" s="186" t="s">
        <v>158</v>
      </c>
    </row>
    <row r="251" spans="2:51" s="160" customFormat="1">
      <c r="B251" s="161"/>
      <c r="D251" s="162" t="s">
        <v>166</v>
      </c>
      <c r="E251" s="163" t="s">
        <v>1</v>
      </c>
      <c r="F251" s="164" t="s">
        <v>293</v>
      </c>
      <c r="H251" s="163" t="s">
        <v>1</v>
      </c>
      <c r="L251" s="161"/>
      <c r="M251" s="165"/>
      <c r="N251" s="166"/>
      <c r="O251" s="166"/>
      <c r="P251" s="166"/>
      <c r="Q251" s="166"/>
      <c r="R251" s="166"/>
      <c r="S251" s="166"/>
      <c r="T251" s="167"/>
      <c r="AT251" s="163" t="s">
        <v>166</v>
      </c>
      <c r="AU251" s="163" t="s">
        <v>84</v>
      </c>
      <c r="AV251" s="160" t="s">
        <v>80</v>
      </c>
      <c r="AW251" s="160" t="s">
        <v>31</v>
      </c>
      <c r="AX251" s="160" t="s">
        <v>75</v>
      </c>
      <c r="AY251" s="163" t="s">
        <v>158</v>
      </c>
    </row>
    <row r="252" spans="2:51" s="168" customFormat="1">
      <c r="B252" s="169"/>
      <c r="D252" s="162" t="s">
        <v>166</v>
      </c>
      <c r="E252" s="170" t="s">
        <v>1</v>
      </c>
      <c r="F252" s="171" t="s">
        <v>294</v>
      </c>
      <c r="H252" s="172">
        <v>339.24799999999999</v>
      </c>
      <c r="L252" s="169"/>
      <c r="M252" s="173"/>
      <c r="N252" s="174"/>
      <c r="O252" s="174"/>
      <c r="P252" s="174"/>
      <c r="Q252" s="174"/>
      <c r="R252" s="174"/>
      <c r="S252" s="174"/>
      <c r="T252" s="175"/>
      <c r="AT252" s="170" t="s">
        <v>166</v>
      </c>
      <c r="AU252" s="170" t="s">
        <v>84</v>
      </c>
      <c r="AV252" s="168" t="s">
        <v>84</v>
      </c>
      <c r="AW252" s="168" t="s">
        <v>31</v>
      </c>
      <c r="AX252" s="168" t="s">
        <v>75</v>
      </c>
      <c r="AY252" s="170" t="s">
        <v>158</v>
      </c>
    </row>
    <row r="253" spans="2:51" s="184" customFormat="1">
      <c r="B253" s="185"/>
      <c r="D253" s="162" t="s">
        <v>166</v>
      </c>
      <c r="E253" s="186" t="s">
        <v>1</v>
      </c>
      <c r="F253" s="187" t="s">
        <v>219</v>
      </c>
      <c r="H253" s="188">
        <v>339.24799999999999</v>
      </c>
      <c r="L253" s="185"/>
      <c r="M253" s="189"/>
      <c r="N253" s="190"/>
      <c r="O253" s="190"/>
      <c r="P253" s="190"/>
      <c r="Q253" s="190"/>
      <c r="R253" s="190"/>
      <c r="S253" s="190"/>
      <c r="T253" s="191"/>
      <c r="AT253" s="186" t="s">
        <v>166</v>
      </c>
      <c r="AU253" s="186" t="s">
        <v>84</v>
      </c>
      <c r="AV253" s="184" t="s">
        <v>87</v>
      </c>
      <c r="AW253" s="184" t="s">
        <v>31</v>
      </c>
      <c r="AX253" s="184" t="s">
        <v>75</v>
      </c>
      <c r="AY253" s="186" t="s">
        <v>158</v>
      </c>
    </row>
    <row r="254" spans="2:51" s="160" customFormat="1">
      <c r="B254" s="161"/>
      <c r="D254" s="162" t="s">
        <v>166</v>
      </c>
      <c r="E254" s="163" t="s">
        <v>1</v>
      </c>
      <c r="F254" s="164" t="s">
        <v>295</v>
      </c>
      <c r="H254" s="163" t="s">
        <v>1</v>
      </c>
      <c r="L254" s="161"/>
      <c r="M254" s="165"/>
      <c r="N254" s="166"/>
      <c r="O254" s="166"/>
      <c r="P254" s="166"/>
      <c r="Q254" s="166"/>
      <c r="R254" s="166"/>
      <c r="S254" s="166"/>
      <c r="T254" s="167"/>
      <c r="AT254" s="163" t="s">
        <v>166</v>
      </c>
      <c r="AU254" s="163" t="s">
        <v>84</v>
      </c>
      <c r="AV254" s="160" t="s">
        <v>80</v>
      </c>
      <c r="AW254" s="160" t="s">
        <v>31</v>
      </c>
      <c r="AX254" s="160" t="s">
        <v>75</v>
      </c>
      <c r="AY254" s="163" t="s">
        <v>158</v>
      </c>
    </row>
    <row r="255" spans="2:51" s="168" customFormat="1">
      <c r="B255" s="169"/>
      <c r="D255" s="162" t="s">
        <v>166</v>
      </c>
      <c r="E255" s="170" t="s">
        <v>1</v>
      </c>
      <c r="F255" s="171" t="s">
        <v>296</v>
      </c>
      <c r="H255" s="172">
        <v>11.32</v>
      </c>
      <c r="L255" s="169"/>
      <c r="M255" s="173"/>
      <c r="N255" s="174"/>
      <c r="O255" s="174"/>
      <c r="P255" s="174"/>
      <c r="Q255" s="174"/>
      <c r="R255" s="174"/>
      <c r="S255" s="174"/>
      <c r="T255" s="175"/>
      <c r="AT255" s="170" t="s">
        <v>166</v>
      </c>
      <c r="AU255" s="170" t="s">
        <v>84</v>
      </c>
      <c r="AV255" s="168" t="s">
        <v>84</v>
      </c>
      <c r="AW255" s="168" t="s">
        <v>31</v>
      </c>
      <c r="AX255" s="168" t="s">
        <v>75</v>
      </c>
      <c r="AY255" s="170" t="s">
        <v>158</v>
      </c>
    </row>
    <row r="256" spans="2:51" s="160" customFormat="1">
      <c r="B256" s="161"/>
      <c r="D256" s="162" t="s">
        <v>166</v>
      </c>
      <c r="E256" s="163" t="s">
        <v>1</v>
      </c>
      <c r="F256" s="164" t="s">
        <v>297</v>
      </c>
      <c r="H256" s="163" t="s">
        <v>1</v>
      </c>
      <c r="L256" s="161"/>
      <c r="M256" s="165"/>
      <c r="N256" s="166"/>
      <c r="O256" s="166"/>
      <c r="P256" s="166"/>
      <c r="Q256" s="166"/>
      <c r="R256" s="166"/>
      <c r="S256" s="166"/>
      <c r="T256" s="167"/>
      <c r="AT256" s="163" t="s">
        <v>166</v>
      </c>
      <c r="AU256" s="163" t="s">
        <v>84</v>
      </c>
      <c r="AV256" s="160" t="s">
        <v>80</v>
      </c>
      <c r="AW256" s="160" t="s">
        <v>31</v>
      </c>
      <c r="AX256" s="160" t="s">
        <v>75</v>
      </c>
      <c r="AY256" s="163" t="s">
        <v>158</v>
      </c>
    </row>
    <row r="257" spans="1:65" s="168" customFormat="1">
      <c r="B257" s="169"/>
      <c r="D257" s="162" t="s">
        <v>166</v>
      </c>
      <c r="E257" s="170" t="s">
        <v>1</v>
      </c>
      <c r="F257" s="171" t="s">
        <v>298</v>
      </c>
      <c r="H257" s="172">
        <v>40.4</v>
      </c>
      <c r="L257" s="169"/>
      <c r="M257" s="173"/>
      <c r="N257" s="174"/>
      <c r="O257" s="174"/>
      <c r="P257" s="174"/>
      <c r="Q257" s="174"/>
      <c r="R257" s="174"/>
      <c r="S257" s="174"/>
      <c r="T257" s="175"/>
      <c r="AT257" s="170" t="s">
        <v>166</v>
      </c>
      <c r="AU257" s="170" t="s">
        <v>84</v>
      </c>
      <c r="AV257" s="168" t="s">
        <v>84</v>
      </c>
      <c r="AW257" s="168" t="s">
        <v>31</v>
      </c>
      <c r="AX257" s="168" t="s">
        <v>75</v>
      </c>
      <c r="AY257" s="170" t="s">
        <v>158</v>
      </c>
    </row>
    <row r="258" spans="1:65" s="168" customFormat="1">
      <c r="B258" s="169"/>
      <c r="D258" s="162" t="s">
        <v>166</v>
      </c>
      <c r="E258" s="170" t="s">
        <v>1</v>
      </c>
      <c r="F258" s="171" t="s">
        <v>299</v>
      </c>
      <c r="H258" s="172">
        <v>18.079999999999998</v>
      </c>
      <c r="L258" s="169"/>
      <c r="M258" s="173"/>
      <c r="N258" s="174"/>
      <c r="O258" s="174"/>
      <c r="P258" s="174"/>
      <c r="Q258" s="174"/>
      <c r="R258" s="174"/>
      <c r="S258" s="174"/>
      <c r="T258" s="175"/>
      <c r="AT258" s="170" t="s">
        <v>166</v>
      </c>
      <c r="AU258" s="170" t="s">
        <v>84</v>
      </c>
      <c r="AV258" s="168" t="s">
        <v>84</v>
      </c>
      <c r="AW258" s="168" t="s">
        <v>31</v>
      </c>
      <c r="AX258" s="168" t="s">
        <v>75</v>
      </c>
      <c r="AY258" s="170" t="s">
        <v>158</v>
      </c>
    </row>
    <row r="259" spans="1:65" s="168" customFormat="1">
      <c r="B259" s="169"/>
      <c r="D259" s="162" t="s">
        <v>166</v>
      </c>
      <c r="E259" s="170" t="s">
        <v>1</v>
      </c>
      <c r="F259" s="171" t="s">
        <v>300</v>
      </c>
      <c r="H259" s="172">
        <v>18.079999999999998</v>
      </c>
      <c r="L259" s="169"/>
      <c r="M259" s="173"/>
      <c r="N259" s="174"/>
      <c r="O259" s="174"/>
      <c r="P259" s="174"/>
      <c r="Q259" s="174"/>
      <c r="R259" s="174"/>
      <c r="S259" s="174"/>
      <c r="T259" s="175"/>
      <c r="AT259" s="170" t="s">
        <v>166</v>
      </c>
      <c r="AU259" s="170" t="s">
        <v>84</v>
      </c>
      <c r="AV259" s="168" t="s">
        <v>84</v>
      </c>
      <c r="AW259" s="168" t="s">
        <v>31</v>
      </c>
      <c r="AX259" s="168" t="s">
        <v>75</v>
      </c>
      <c r="AY259" s="170" t="s">
        <v>158</v>
      </c>
    </row>
    <row r="260" spans="1:65" s="168" customFormat="1">
      <c r="B260" s="169"/>
      <c r="D260" s="162" t="s">
        <v>166</v>
      </c>
      <c r="E260" s="170" t="s">
        <v>1</v>
      </c>
      <c r="F260" s="171" t="s">
        <v>300</v>
      </c>
      <c r="H260" s="172">
        <v>18.079999999999998</v>
      </c>
      <c r="L260" s="169"/>
      <c r="M260" s="173"/>
      <c r="N260" s="174"/>
      <c r="O260" s="174"/>
      <c r="P260" s="174"/>
      <c r="Q260" s="174"/>
      <c r="R260" s="174"/>
      <c r="S260" s="174"/>
      <c r="T260" s="175"/>
      <c r="AT260" s="170" t="s">
        <v>166</v>
      </c>
      <c r="AU260" s="170" t="s">
        <v>84</v>
      </c>
      <c r="AV260" s="168" t="s">
        <v>84</v>
      </c>
      <c r="AW260" s="168" t="s">
        <v>31</v>
      </c>
      <c r="AX260" s="168" t="s">
        <v>75</v>
      </c>
      <c r="AY260" s="170" t="s">
        <v>158</v>
      </c>
    </row>
    <row r="261" spans="1:65" s="184" customFormat="1">
      <c r="B261" s="185"/>
      <c r="D261" s="162" t="s">
        <v>166</v>
      </c>
      <c r="E261" s="186" t="s">
        <v>1</v>
      </c>
      <c r="F261" s="187" t="s">
        <v>219</v>
      </c>
      <c r="H261" s="188">
        <v>105.96</v>
      </c>
      <c r="L261" s="185"/>
      <c r="M261" s="189"/>
      <c r="N261" s="190"/>
      <c r="O261" s="190"/>
      <c r="P261" s="190"/>
      <c r="Q261" s="190"/>
      <c r="R261" s="190"/>
      <c r="S261" s="190"/>
      <c r="T261" s="191"/>
      <c r="AT261" s="186" t="s">
        <v>166</v>
      </c>
      <c r="AU261" s="186" t="s">
        <v>84</v>
      </c>
      <c r="AV261" s="184" t="s">
        <v>87</v>
      </c>
      <c r="AW261" s="184" t="s">
        <v>31</v>
      </c>
      <c r="AX261" s="184" t="s">
        <v>75</v>
      </c>
      <c r="AY261" s="186" t="s">
        <v>158</v>
      </c>
    </row>
    <row r="262" spans="1:65" s="176" customFormat="1">
      <c r="B262" s="177"/>
      <c r="D262" s="162" t="s">
        <v>166</v>
      </c>
      <c r="E262" s="178" t="s">
        <v>1</v>
      </c>
      <c r="F262" s="179" t="s">
        <v>198</v>
      </c>
      <c r="H262" s="180">
        <v>671.6500000000002</v>
      </c>
      <c r="L262" s="177"/>
      <c r="M262" s="181"/>
      <c r="N262" s="182"/>
      <c r="O262" s="182"/>
      <c r="P262" s="182"/>
      <c r="Q262" s="182"/>
      <c r="R262" s="182"/>
      <c r="S262" s="182"/>
      <c r="T262" s="183"/>
      <c r="AT262" s="178" t="s">
        <v>166</v>
      </c>
      <c r="AU262" s="178" t="s">
        <v>84</v>
      </c>
      <c r="AV262" s="176" t="s">
        <v>90</v>
      </c>
      <c r="AW262" s="176" t="s">
        <v>31</v>
      </c>
      <c r="AX262" s="176" t="s">
        <v>80</v>
      </c>
      <c r="AY262" s="178" t="s">
        <v>158</v>
      </c>
    </row>
    <row r="263" spans="1:65" s="25" customFormat="1" ht="24.2" customHeight="1">
      <c r="A263" s="21"/>
      <c r="B263" s="22"/>
      <c r="C263" s="148" t="s">
        <v>301</v>
      </c>
      <c r="D263" s="148" t="s">
        <v>160</v>
      </c>
      <c r="E263" s="149" t="s">
        <v>302</v>
      </c>
      <c r="F263" s="150" t="s">
        <v>303</v>
      </c>
      <c r="G263" s="151" t="s">
        <v>189</v>
      </c>
      <c r="H263" s="152">
        <v>405.50599999999997</v>
      </c>
      <c r="I263" s="1"/>
      <c r="J263" s="153">
        <f>ROUND(I263*H263,2)</f>
        <v>0</v>
      </c>
      <c r="K263" s="150" t="s">
        <v>164</v>
      </c>
      <c r="L263" s="22"/>
      <c r="M263" s="154" t="s">
        <v>1</v>
      </c>
      <c r="N263" s="155" t="s">
        <v>40</v>
      </c>
      <c r="O263" s="49"/>
      <c r="P263" s="156">
        <f>O263*H263</f>
        <v>0</v>
      </c>
      <c r="Q263" s="156">
        <v>3.0000000000000001E-3</v>
      </c>
      <c r="R263" s="156">
        <f>Q263*H263</f>
        <v>1.216518</v>
      </c>
      <c r="S263" s="156">
        <v>0</v>
      </c>
      <c r="T263" s="157">
        <f>S263*H263</f>
        <v>0</v>
      </c>
      <c r="U263" s="21"/>
      <c r="V263" s="21"/>
      <c r="W263" s="21"/>
      <c r="X263" s="21"/>
      <c r="Y263" s="21"/>
      <c r="Z263" s="21"/>
      <c r="AA263" s="21"/>
      <c r="AB263" s="21"/>
      <c r="AC263" s="21"/>
      <c r="AD263" s="21"/>
      <c r="AE263" s="21"/>
      <c r="AR263" s="158" t="s">
        <v>90</v>
      </c>
      <c r="AT263" s="158" t="s">
        <v>160</v>
      </c>
      <c r="AU263" s="158" t="s">
        <v>84</v>
      </c>
      <c r="AY263" s="8" t="s">
        <v>158</v>
      </c>
      <c r="BE263" s="159">
        <f>IF(N263="základní",J263,0)</f>
        <v>0</v>
      </c>
      <c r="BF263" s="159">
        <f>IF(N263="snížená",J263,0)</f>
        <v>0</v>
      </c>
      <c r="BG263" s="159">
        <f>IF(N263="zákl. přenesená",J263,0)</f>
        <v>0</v>
      </c>
      <c r="BH263" s="159">
        <f>IF(N263="sníž. přenesená",J263,0)</f>
        <v>0</v>
      </c>
      <c r="BI263" s="159">
        <f>IF(N263="nulová",J263,0)</f>
        <v>0</v>
      </c>
      <c r="BJ263" s="8" t="s">
        <v>80</v>
      </c>
      <c r="BK263" s="159">
        <f>ROUND(I263*H263,2)</f>
        <v>0</v>
      </c>
      <c r="BL263" s="8" t="s">
        <v>90</v>
      </c>
      <c r="BM263" s="158" t="s">
        <v>304</v>
      </c>
    </row>
    <row r="264" spans="1:65" s="160" customFormat="1">
      <c r="B264" s="161"/>
      <c r="D264" s="162" t="s">
        <v>166</v>
      </c>
      <c r="E264" s="163" t="s">
        <v>1</v>
      </c>
      <c r="F264" s="164" t="s">
        <v>266</v>
      </c>
      <c r="H264" s="163" t="s">
        <v>1</v>
      </c>
      <c r="L264" s="161"/>
      <c r="M264" s="165"/>
      <c r="N264" s="166"/>
      <c r="O264" s="166"/>
      <c r="P264" s="166"/>
      <c r="Q264" s="166"/>
      <c r="R264" s="166"/>
      <c r="S264" s="166"/>
      <c r="T264" s="167"/>
      <c r="AT264" s="163" t="s">
        <v>166</v>
      </c>
      <c r="AU264" s="163" t="s">
        <v>84</v>
      </c>
      <c r="AV264" s="160" t="s">
        <v>80</v>
      </c>
      <c r="AW264" s="160" t="s">
        <v>31</v>
      </c>
      <c r="AX264" s="160" t="s">
        <v>75</v>
      </c>
      <c r="AY264" s="163" t="s">
        <v>158</v>
      </c>
    </row>
    <row r="265" spans="1:65" s="160" customFormat="1">
      <c r="B265" s="161"/>
      <c r="D265" s="162" t="s">
        <v>166</v>
      </c>
      <c r="E265" s="163" t="s">
        <v>1</v>
      </c>
      <c r="F265" s="164" t="s">
        <v>204</v>
      </c>
      <c r="H265" s="163" t="s">
        <v>1</v>
      </c>
      <c r="L265" s="161"/>
      <c r="M265" s="165"/>
      <c r="N265" s="166"/>
      <c r="O265" s="166"/>
      <c r="P265" s="166"/>
      <c r="Q265" s="166"/>
      <c r="R265" s="166"/>
      <c r="S265" s="166"/>
      <c r="T265" s="167"/>
      <c r="AT265" s="163" t="s">
        <v>166</v>
      </c>
      <c r="AU265" s="163" t="s">
        <v>84</v>
      </c>
      <c r="AV265" s="160" t="s">
        <v>80</v>
      </c>
      <c r="AW265" s="160" t="s">
        <v>31</v>
      </c>
      <c r="AX265" s="160" t="s">
        <v>75</v>
      </c>
      <c r="AY265" s="163" t="s">
        <v>158</v>
      </c>
    </row>
    <row r="266" spans="1:65" s="168" customFormat="1">
      <c r="B266" s="169"/>
      <c r="D266" s="162" t="s">
        <v>166</v>
      </c>
      <c r="E266" s="170" t="s">
        <v>1</v>
      </c>
      <c r="F266" s="171" t="s">
        <v>305</v>
      </c>
      <c r="H266" s="172">
        <v>5.8959999999999999</v>
      </c>
      <c r="L266" s="169"/>
      <c r="M266" s="173"/>
      <c r="N266" s="174"/>
      <c r="O266" s="174"/>
      <c r="P266" s="174"/>
      <c r="Q266" s="174"/>
      <c r="R266" s="174"/>
      <c r="S266" s="174"/>
      <c r="T266" s="175"/>
      <c r="AT266" s="170" t="s">
        <v>166</v>
      </c>
      <c r="AU266" s="170" t="s">
        <v>84</v>
      </c>
      <c r="AV266" s="168" t="s">
        <v>84</v>
      </c>
      <c r="AW266" s="168" t="s">
        <v>31</v>
      </c>
      <c r="AX266" s="168" t="s">
        <v>75</v>
      </c>
      <c r="AY266" s="170" t="s">
        <v>158</v>
      </c>
    </row>
    <row r="267" spans="1:65" s="168" customFormat="1">
      <c r="B267" s="169"/>
      <c r="D267" s="162" t="s">
        <v>166</v>
      </c>
      <c r="E267" s="170" t="s">
        <v>1</v>
      </c>
      <c r="F267" s="171" t="s">
        <v>306</v>
      </c>
      <c r="H267" s="172">
        <v>2.157</v>
      </c>
      <c r="L267" s="169"/>
      <c r="M267" s="173"/>
      <c r="N267" s="174"/>
      <c r="O267" s="174"/>
      <c r="P267" s="174"/>
      <c r="Q267" s="174"/>
      <c r="R267" s="174"/>
      <c r="S267" s="174"/>
      <c r="T267" s="175"/>
      <c r="AT267" s="170" t="s">
        <v>166</v>
      </c>
      <c r="AU267" s="170" t="s">
        <v>84</v>
      </c>
      <c r="AV267" s="168" t="s">
        <v>84</v>
      </c>
      <c r="AW267" s="168" t="s">
        <v>31</v>
      </c>
      <c r="AX267" s="168" t="s">
        <v>75</v>
      </c>
      <c r="AY267" s="170" t="s">
        <v>158</v>
      </c>
    </row>
    <row r="268" spans="1:65" s="168" customFormat="1">
      <c r="B268" s="169"/>
      <c r="D268" s="162" t="s">
        <v>166</v>
      </c>
      <c r="E268" s="170" t="s">
        <v>1</v>
      </c>
      <c r="F268" s="171" t="s">
        <v>307</v>
      </c>
      <c r="H268" s="172">
        <v>1.41</v>
      </c>
      <c r="L268" s="169"/>
      <c r="M268" s="173"/>
      <c r="N268" s="174"/>
      <c r="O268" s="174"/>
      <c r="P268" s="174"/>
      <c r="Q268" s="174"/>
      <c r="R268" s="174"/>
      <c r="S268" s="174"/>
      <c r="T268" s="175"/>
      <c r="AT268" s="170" t="s">
        <v>166</v>
      </c>
      <c r="AU268" s="170" t="s">
        <v>84</v>
      </c>
      <c r="AV268" s="168" t="s">
        <v>84</v>
      </c>
      <c r="AW268" s="168" t="s">
        <v>31</v>
      </c>
      <c r="AX268" s="168" t="s">
        <v>75</v>
      </c>
      <c r="AY268" s="170" t="s">
        <v>158</v>
      </c>
    </row>
    <row r="269" spans="1:65" s="168" customFormat="1">
      <c r="B269" s="169"/>
      <c r="D269" s="162" t="s">
        <v>166</v>
      </c>
      <c r="E269" s="170" t="s">
        <v>1</v>
      </c>
      <c r="F269" s="171" t="s">
        <v>270</v>
      </c>
      <c r="H269" s="172">
        <v>3.54</v>
      </c>
      <c r="L269" s="169"/>
      <c r="M269" s="173"/>
      <c r="N269" s="174"/>
      <c r="O269" s="174"/>
      <c r="P269" s="174"/>
      <c r="Q269" s="174"/>
      <c r="R269" s="174"/>
      <c r="S269" s="174"/>
      <c r="T269" s="175"/>
      <c r="AT269" s="170" t="s">
        <v>166</v>
      </c>
      <c r="AU269" s="170" t="s">
        <v>84</v>
      </c>
      <c r="AV269" s="168" t="s">
        <v>84</v>
      </c>
      <c r="AW269" s="168" t="s">
        <v>31</v>
      </c>
      <c r="AX269" s="168" t="s">
        <v>75</v>
      </c>
      <c r="AY269" s="170" t="s">
        <v>158</v>
      </c>
    </row>
    <row r="270" spans="1:65" s="184" customFormat="1">
      <c r="B270" s="185"/>
      <c r="D270" s="162" t="s">
        <v>166</v>
      </c>
      <c r="E270" s="186" t="s">
        <v>1</v>
      </c>
      <c r="F270" s="187" t="s">
        <v>219</v>
      </c>
      <c r="H270" s="188">
        <v>13.003</v>
      </c>
      <c r="L270" s="185"/>
      <c r="M270" s="189"/>
      <c r="N270" s="190"/>
      <c r="O270" s="190"/>
      <c r="P270" s="190"/>
      <c r="Q270" s="190"/>
      <c r="R270" s="190"/>
      <c r="S270" s="190"/>
      <c r="T270" s="191"/>
      <c r="AT270" s="186" t="s">
        <v>166</v>
      </c>
      <c r="AU270" s="186" t="s">
        <v>84</v>
      </c>
      <c r="AV270" s="184" t="s">
        <v>87</v>
      </c>
      <c r="AW270" s="184" t="s">
        <v>31</v>
      </c>
      <c r="AX270" s="184" t="s">
        <v>75</v>
      </c>
      <c r="AY270" s="186" t="s">
        <v>158</v>
      </c>
    </row>
    <row r="271" spans="1:65" s="160" customFormat="1">
      <c r="B271" s="161"/>
      <c r="D271" s="162" t="s">
        <v>166</v>
      </c>
      <c r="E271" s="163" t="s">
        <v>1</v>
      </c>
      <c r="F271" s="164" t="s">
        <v>206</v>
      </c>
      <c r="H271" s="163" t="s">
        <v>1</v>
      </c>
      <c r="L271" s="161"/>
      <c r="M271" s="165"/>
      <c r="N271" s="166"/>
      <c r="O271" s="166"/>
      <c r="P271" s="166"/>
      <c r="Q271" s="166"/>
      <c r="R271" s="166"/>
      <c r="S271" s="166"/>
      <c r="T271" s="167"/>
      <c r="AT271" s="163" t="s">
        <v>166</v>
      </c>
      <c r="AU271" s="163" t="s">
        <v>84</v>
      </c>
      <c r="AV271" s="160" t="s">
        <v>80</v>
      </c>
      <c r="AW271" s="160" t="s">
        <v>31</v>
      </c>
      <c r="AX271" s="160" t="s">
        <v>75</v>
      </c>
      <c r="AY271" s="163" t="s">
        <v>158</v>
      </c>
    </row>
    <row r="272" spans="1:65" s="168" customFormat="1">
      <c r="B272" s="169"/>
      <c r="D272" s="162" t="s">
        <v>166</v>
      </c>
      <c r="E272" s="170" t="s">
        <v>1</v>
      </c>
      <c r="F272" s="171" t="s">
        <v>308</v>
      </c>
      <c r="H272" s="172">
        <v>2.7629999999999999</v>
      </c>
      <c r="L272" s="169"/>
      <c r="M272" s="173"/>
      <c r="N272" s="174"/>
      <c r="O272" s="174"/>
      <c r="P272" s="174"/>
      <c r="Q272" s="174"/>
      <c r="R272" s="174"/>
      <c r="S272" s="174"/>
      <c r="T272" s="175"/>
      <c r="AT272" s="170" t="s">
        <v>166</v>
      </c>
      <c r="AU272" s="170" t="s">
        <v>84</v>
      </c>
      <c r="AV272" s="168" t="s">
        <v>84</v>
      </c>
      <c r="AW272" s="168" t="s">
        <v>31</v>
      </c>
      <c r="AX272" s="168" t="s">
        <v>75</v>
      </c>
      <c r="AY272" s="170" t="s">
        <v>158</v>
      </c>
    </row>
    <row r="273" spans="2:51" s="168" customFormat="1">
      <c r="B273" s="169"/>
      <c r="D273" s="162" t="s">
        <v>166</v>
      </c>
      <c r="E273" s="170" t="s">
        <v>1</v>
      </c>
      <c r="F273" s="171" t="s">
        <v>309</v>
      </c>
      <c r="H273" s="172">
        <v>3.3370000000000002</v>
      </c>
      <c r="L273" s="169"/>
      <c r="M273" s="173"/>
      <c r="N273" s="174"/>
      <c r="O273" s="174"/>
      <c r="P273" s="174"/>
      <c r="Q273" s="174"/>
      <c r="R273" s="174"/>
      <c r="S273" s="174"/>
      <c r="T273" s="175"/>
      <c r="AT273" s="170" t="s">
        <v>166</v>
      </c>
      <c r="AU273" s="170" t="s">
        <v>84</v>
      </c>
      <c r="AV273" s="168" t="s">
        <v>84</v>
      </c>
      <c r="AW273" s="168" t="s">
        <v>31</v>
      </c>
      <c r="AX273" s="168" t="s">
        <v>75</v>
      </c>
      <c r="AY273" s="170" t="s">
        <v>158</v>
      </c>
    </row>
    <row r="274" spans="2:51" s="168" customFormat="1">
      <c r="B274" s="169"/>
      <c r="D274" s="162" t="s">
        <v>166</v>
      </c>
      <c r="E274" s="170" t="s">
        <v>1</v>
      </c>
      <c r="F274" s="171" t="s">
        <v>310</v>
      </c>
      <c r="H274" s="172">
        <v>1.1399999999999999</v>
      </c>
      <c r="L274" s="169"/>
      <c r="M274" s="173"/>
      <c r="N274" s="174"/>
      <c r="O274" s="174"/>
      <c r="P274" s="174"/>
      <c r="Q274" s="174"/>
      <c r="R274" s="174"/>
      <c r="S274" s="174"/>
      <c r="T274" s="175"/>
      <c r="AT274" s="170" t="s">
        <v>166</v>
      </c>
      <c r="AU274" s="170" t="s">
        <v>84</v>
      </c>
      <c r="AV274" s="168" t="s">
        <v>84</v>
      </c>
      <c r="AW274" s="168" t="s">
        <v>31</v>
      </c>
      <c r="AX274" s="168" t="s">
        <v>75</v>
      </c>
      <c r="AY274" s="170" t="s">
        <v>158</v>
      </c>
    </row>
    <row r="275" spans="2:51" s="168" customFormat="1">
      <c r="B275" s="169"/>
      <c r="D275" s="162" t="s">
        <v>166</v>
      </c>
      <c r="E275" s="170" t="s">
        <v>1</v>
      </c>
      <c r="F275" s="171" t="s">
        <v>311</v>
      </c>
      <c r="H275" s="172">
        <v>2.165</v>
      </c>
      <c r="L275" s="169"/>
      <c r="M275" s="173"/>
      <c r="N275" s="174"/>
      <c r="O275" s="174"/>
      <c r="P275" s="174"/>
      <c r="Q275" s="174"/>
      <c r="R275" s="174"/>
      <c r="S275" s="174"/>
      <c r="T275" s="175"/>
      <c r="AT275" s="170" t="s">
        <v>166</v>
      </c>
      <c r="AU275" s="170" t="s">
        <v>84</v>
      </c>
      <c r="AV275" s="168" t="s">
        <v>84</v>
      </c>
      <c r="AW275" s="168" t="s">
        <v>31</v>
      </c>
      <c r="AX275" s="168" t="s">
        <v>75</v>
      </c>
      <c r="AY275" s="170" t="s">
        <v>158</v>
      </c>
    </row>
    <row r="276" spans="2:51" s="168" customFormat="1">
      <c r="B276" s="169"/>
      <c r="D276" s="162" t="s">
        <v>166</v>
      </c>
      <c r="E276" s="170" t="s">
        <v>1</v>
      </c>
      <c r="F276" s="171" t="s">
        <v>312</v>
      </c>
      <c r="H276" s="172">
        <v>1.1399999999999999</v>
      </c>
      <c r="L276" s="169"/>
      <c r="M276" s="173"/>
      <c r="N276" s="174"/>
      <c r="O276" s="174"/>
      <c r="P276" s="174"/>
      <c r="Q276" s="174"/>
      <c r="R276" s="174"/>
      <c r="S276" s="174"/>
      <c r="T276" s="175"/>
      <c r="AT276" s="170" t="s">
        <v>166</v>
      </c>
      <c r="AU276" s="170" t="s">
        <v>84</v>
      </c>
      <c r="AV276" s="168" t="s">
        <v>84</v>
      </c>
      <c r="AW276" s="168" t="s">
        <v>31</v>
      </c>
      <c r="AX276" s="168" t="s">
        <v>75</v>
      </c>
      <c r="AY276" s="170" t="s">
        <v>158</v>
      </c>
    </row>
    <row r="277" spans="2:51" s="168" customFormat="1">
      <c r="B277" s="169"/>
      <c r="D277" s="162" t="s">
        <v>166</v>
      </c>
      <c r="E277" s="170" t="s">
        <v>1</v>
      </c>
      <c r="F277" s="171" t="s">
        <v>313</v>
      </c>
      <c r="H277" s="172">
        <v>2.165</v>
      </c>
      <c r="L277" s="169"/>
      <c r="M277" s="173"/>
      <c r="N277" s="174"/>
      <c r="O277" s="174"/>
      <c r="P277" s="174"/>
      <c r="Q277" s="174"/>
      <c r="R277" s="174"/>
      <c r="S277" s="174"/>
      <c r="T277" s="175"/>
      <c r="AT277" s="170" t="s">
        <v>166</v>
      </c>
      <c r="AU277" s="170" t="s">
        <v>84</v>
      </c>
      <c r="AV277" s="168" t="s">
        <v>84</v>
      </c>
      <c r="AW277" s="168" t="s">
        <v>31</v>
      </c>
      <c r="AX277" s="168" t="s">
        <v>75</v>
      </c>
      <c r="AY277" s="170" t="s">
        <v>158</v>
      </c>
    </row>
    <row r="278" spans="2:51" s="168" customFormat="1">
      <c r="B278" s="169"/>
      <c r="D278" s="162" t="s">
        <v>166</v>
      </c>
      <c r="E278" s="170" t="s">
        <v>1</v>
      </c>
      <c r="F278" s="171" t="s">
        <v>314</v>
      </c>
      <c r="H278" s="172">
        <v>1.1399999999999999</v>
      </c>
      <c r="L278" s="169"/>
      <c r="M278" s="173"/>
      <c r="N278" s="174"/>
      <c r="O278" s="174"/>
      <c r="P278" s="174"/>
      <c r="Q278" s="174"/>
      <c r="R278" s="174"/>
      <c r="S278" s="174"/>
      <c r="T278" s="175"/>
      <c r="AT278" s="170" t="s">
        <v>166</v>
      </c>
      <c r="AU278" s="170" t="s">
        <v>84</v>
      </c>
      <c r="AV278" s="168" t="s">
        <v>84</v>
      </c>
      <c r="AW278" s="168" t="s">
        <v>31</v>
      </c>
      <c r="AX278" s="168" t="s">
        <v>75</v>
      </c>
      <c r="AY278" s="170" t="s">
        <v>158</v>
      </c>
    </row>
    <row r="279" spans="2:51" s="168" customFormat="1">
      <c r="B279" s="169"/>
      <c r="D279" s="162" t="s">
        <v>166</v>
      </c>
      <c r="E279" s="170" t="s">
        <v>1</v>
      </c>
      <c r="F279" s="171" t="s">
        <v>315</v>
      </c>
      <c r="H279" s="172">
        <v>2.6160000000000001</v>
      </c>
      <c r="L279" s="169"/>
      <c r="M279" s="173"/>
      <c r="N279" s="174"/>
      <c r="O279" s="174"/>
      <c r="P279" s="174"/>
      <c r="Q279" s="174"/>
      <c r="R279" s="174"/>
      <c r="S279" s="174"/>
      <c r="T279" s="175"/>
      <c r="AT279" s="170" t="s">
        <v>166</v>
      </c>
      <c r="AU279" s="170" t="s">
        <v>84</v>
      </c>
      <c r="AV279" s="168" t="s">
        <v>84</v>
      </c>
      <c r="AW279" s="168" t="s">
        <v>31</v>
      </c>
      <c r="AX279" s="168" t="s">
        <v>75</v>
      </c>
      <c r="AY279" s="170" t="s">
        <v>158</v>
      </c>
    </row>
    <row r="280" spans="2:51" s="168" customFormat="1">
      <c r="B280" s="169"/>
      <c r="D280" s="162" t="s">
        <v>166</v>
      </c>
      <c r="E280" s="170" t="s">
        <v>1</v>
      </c>
      <c r="F280" s="171" t="s">
        <v>316</v>
      </c>
      <c r="H280" s="172">
        <v>2.6160000000000001</v>
      </c>
      <c r="L280" s="169"/>
      <c r="M280" s="173"/>
      <c r="N280" s="174"/>
      <c r="O280" s="174"/>
      <c r="P280" s="174"/>
      <c r="Q280" s="174"/>
      <c r="R280" s="174"/>
      <c r="S280" s="174"/>
      <c r="T280" s="175"/>
      <c r="AT280" s="170" t="s">
        <v>166</v>
      </c>
      <c r="AU280" s="170" t="s">
        <v>84</v>
      </c>
      <c r="AV280" s="168" t="s">
        <v>84</v>
      </c>
      <c r="AW280" s="168" t="s">
        <v>31</v>
      </c>
      <c r="AX280" s="168" t="s">
        <v>75</v>
      </c>
      <c r="AY280" s="170" t="s">
        <v>158</v>
      </c>
    </row>
    <row r="281" spans="2:51" s="168" customFormat="1">
      <c r="B281" s="169"/>
      <c r="D281" s="162" t="s">
        <v>166</v>
      </c>
      <c r="E281" s="170" t="s">
        <v>1</v>
      </c>
      <c r="F281" s="171" t="s">
        <v>317</v>
      </c>
      <c r="H281" s="172">
        <v>1.1399999999999999</v>
      </c>
      <c r="L281" s="169"/>
      <c r="M281" s="173"/>
      <c r="N281" s="174"/>
      <c r="O281" s="174"/>
      <c r="P281" s="174"/>
      <c r="Q281" s="174"/>
      <c r="R281" s="174"/>
      <c r="S281" s="174"/>
      <c r="T281" s="175"/>
      <c r="AT281" s="170" t="s">
        <v>166</v>
      </c>
      <c r="AU281" s="170" t="s">
        <v>84</v>
      </c>
      <c r="AV281" s="168" t="s">
        <v>84</v>
      </c>
      <c r="AW281" s="168" t="s">
        <v>31</v>
      </c>
      <c r="AX281" s="168" t="s">
        <v>75</v>
      </c>
      <c r="AY281" s="170" t="s">
        <v>158</v>
      </c>
    </row>
    <row r="282" spans="2:51" s="168" customFormat="1">
      <c r="B282" s="169"/>
      <c r="D282" s="162" t="s">
        <v>166</v>
      </c>
      <c r="E282" s="170" t="s">
        <v>1</v>
      </c>
      <c r="F282" s="171" t="s">
        <v>318</v>
      </c>
      <c r="H282" s="172">
        <v>1.1399999999999999</v>
      </c>
      <c r="L282" s="169"/>
      <c r="M282" s="173"/>
      <c r="N282" s="174"/>
      <c r="O282" s="174"/>
      <c r="P282" s="174"/>
      <c r="Q282" s="174"/>
      <c r="R282" s="174"/>
      <c r="S282" s="174"/>
      <c r="T282" s="175"/>
      <c r="AT282" s="170" t="s">
        <v>166</v>
      </c>
      <c r="AU282" s="170" t="s">
        <v>84</v>
      </c>
      <c r="AV282" s="168" t="s">
        <v>84</v>
      </c>
      <c r="AW282" s="168" t="s">
        <v>31</v>
      </c>
      <c r="AX282" s="168" t="s">
        <v>75</v>
      </c>
      <c r="AY282" s="170" t="s">
        <v>158</v>
      </c>
    </row>
    <row r="283" spans="2:51" s="168" customFormat="1">
      <c r="B283" s="169"/>
      <c r="D283" s="162" t="s">
        <v>166</v>
      </c>
      <c r="E283" s="170" t="s">
        <v>1</v>
      </c>
      <c r="F283" s="171" t="s">
        <v>319</v>
      </c>
      <c r="H283" s="172">
        <v>2.165</v>
      </c>
      <c r="L283" s="169"/>
      <c r="M283" s="173"/>
      <c r="N283" s="174"/>
      <c r="O283" s="174"/>
      <c r="P283" s="174"/>
      <c r="Q283" s="174"/>
      <c r="R283" s="174"/>
      <c r="S283" s="174"/>
      <c r="T283" s="175"/>
      <c r="AT283" s="170" t="s">
        <v>166</v>
      </c>
      <c r="AU283" s="170" t="s">
        <v>84</v>
      </c>
      <c r="AV283" s="168" t="s">
        <v>84</v>
      </c>
      <c r="AW283" s="168" t="s">
        <v>31</v>
      </c>
      <c r="AX283" s="168" t="s">
        <v>75</v>
      </c>
      <c r="AY283" s="170" t="s">
        <v>158</v>
      </c>
    </row>
    <row r="284" spans="2:51" s="168" customFormat="1">
      <c r="B284" s="169"/>
      <c r="D284" s="162" t="s">
        <v>166</v>
      </c>
      <c r="E284" s="170" t="s">
        <v>1</v>
      </c>
      <c r="F284" s="171" t="s">
        <v>283</v>
      </c>
      <c r="H284" s="172">
        <v>5.4039999999999999</v>
      </c>
      <c r="L284" s="169"/>
      <c r="M284" s="173"/>
      <c r="N284" s="174"/>
      <c r="O284" s="174"/>
      <c r="P284" s="174"/>
      <c r="Q284" s="174"/>
      <c r="R284" s="174"/>
      <c r="S284" s="174"/>
      <c r="T284" s="175"/>
      <c r="AT284" s="170" t="s">
        <v>166</v>
      </c>
      <c r="AU284" s="170" t="s">
        <v>84</v>
      </c>
      <c r="AV284" s="168" t="s">
        <v>84</v>
      </c>
      <c r="AW284" s="168" t="s">
        <v>31</v>
      </c>
      <c r="AX284" s="168" t="s">
        <v>75</v>
      </c>
      <c r="AY284" s="170" t="s">
        <v>158</v>
      </c>
    </row>
    <row r="285" spans="2:51" s="168" customFormat="1">
      <c r="B285" s="169"/>
      <c r="D285" s="162" t="s">
        <v>166</v>
      </c>
      <c r="E285" s="170" t="s">
        <v>1</v>
      </c>
      <c r="F285" s="171" t="s">
        <v>320</v>
      </c>
      <c r="H285" s="172">
        <v>3.9670000000000001</v>
      </c>
      <c r="L285" s="169"/>
      <c r="M285" s="173"/>
      <c r="N285" s="174"/>
      <c r="O285" s="174"/>
      <c r="P285" s="174"/>
      <c r="Q285" s="174"/>
      <c r="R285" s="174"/>
      <c r="S285" s="174"/>
      <c r="T285" s="175"/>
      <c r="AT285" s="170" t="s">
        <v>166</v>
      </c>
      <c r="AU285" s="170" t="s">
        <v>84</v>
      </c>
      <c r="AV285" s="168" t="s">
        <v>84</v>
      </c>
      <c r="AW285" s="168" t="s">
        <v>31</v>
      </c>
      <c r="AX285" s="168" t="s">
        <v>75</v>
      </c>
      <c r="AY285" s="170" t="s">
        <v>158</v>
      </c>
    </row>
    <row r="286" spans="2:51" s="168" customFormat="1">
      <c r="B286" s="169"/>
      <c r="D286" s="162" t="s">
        <v>166</v>
      </c>
      <c r="E286" s="170" t="s">
        <v>1</v>
      </c>
      <c r="F286" s="171" t="s">
        <v>285</v>
      </c>
      <c r="H286" s="172">
        <v>7.3940000000000001</v>
      </c>
      <c r="L286" s="169"/>
      <c r="M286" s="173"/>
      <c r="N286" s="174"/>
      <c r="O286" s="174"/>
      <c r="P286" s="174"/>
      <c r="Q286" s="174"/>
      <c r="R286" s="174"/>
      <c r="S286" s="174"/>
      <c r="T286" s="175"/>
      <c r="AT286" s="170" t="s">
        <v>166</v>
      </c>
      <c r="AU286" s="170" t="s">
        <v>84</v>
      </c>
      <c r="AV286" s="168" t="s">
        <v>84</v>
      </c>
      <c r="AW286" s="168" t="s">
        <v>31</v>
      </c>
      <c r="AX286" s="168" t="s">
        <v>75</v>
      </c>
      <c r="AY286" s="170" t="s">
        <v>158</v>
      </c>
    </row>
    <row r="287" spans="2:51" s="168" customFormat="1">
      <c r="B287" s="169"/>
      <c r="D287" s="162" t="s">
        <v>166</v>
      </c>
      <c r="E287" s="170" t="s">
        <v>1</v>
      </c>
      <c r="F287" s="171" t="s">
        <v>286</v>
      </c>
      <c r="H287" s="172">
        <v>5.4039999999999999</v>
      </c>
      <c r="L287" s="169"/>
      <c r="M287" s="173"/>
      <c r="N287" s="174"/>
      <c r="O287" s="174"/>
      <c r="P287" s="174"/>
      <c r="Q287" s="174"/>
      <c r="R287" s="174"/>
      <c r="S287" s="174"/>
      <c r="T287" s="175"/>
      <c r="AT287" s="170" t="s">
        <v>166</v>
      </c>
      <c r="AU287" s="170" t="s">
        <v>84</v>
      </c>
      <c r="AV287" s="168" t="s">
        <v>84</v>
      </c>
      <c r="AW287" s="168" t="s">
        <v>31</v>
      </c>
      <c r="AX287" s="168" t="s">
        <v>75</v>
      </c>
      <c r="AY287" s="170" t="s">
        <v>158</v>
      </c>
    </row>
    <row r="288" spans="2:51" s="168" customFormat="1">
      <c r="B288" s="169"/>
      <c r="D288" s="162" t="s">
        <v>166</v>
      </c>
      <c r="E288" s="170" t="s">
        <v>1</v>
      </c>
      <c r="F288" s="171" t="s">
        <v>321</v>
      </c>
      <c r="H288" s="172">
        <v>3.5409999999999999</v>
      </c>
      <c r="L288" s="169"/>
      <c r="M288" s="173"/>
      <c r="N288" s="174"/>
      <c r="O288" s="174"/>
      <c r="P288" s="174"/>
      <c r="Q288" s="174"/>
      <c r="R288" s="174"/>
      <c r="S288" s="174"/>
      <c r="T288" s="175"/>
      <c r="AT288" s="170" t="s">
        <v>166</v>
      </c>
      <c r="AU288" s="170" t="s">
        <v>84</v>
      </c>
      <c r="AV288" s="168" t="s">
        <v>84</v>
      </c>
      <c r="AW288" s="168" t="s">
        <v>31</v>
      </c>
      <c r="AX288" s="168" t="s">
        <v>75</v>
      </c>
      <c r="AY288" s="170" t="s">
        <v>158</v>
      </c>
    </row>
    <row r="289" spans="2:51" s="168" customFormat="1">
      <c r="B289" s="169"/>
      <c r="D289" s="162" t="s">
        <v>166</v>
      </c>
      <c r="E289" s="170" t="s">
        <v>1</v>
      </c>
      <c r="F289" s="171" t="s">
        <v>288</v>
      </c>
      <c r="H289" s="172">
        <v>7.3940000000000001</v>
      </c>
      <c r="L289" s="169"/>
      <c r="M289" s="173"/>
      <c r="N289" s="174"/>
      <c r="O289" s="174"/>
      <c r="P289" s="174"/>
      <c r="Q289" s="174"/>
      <c r="R289" s="174"/>
      <c r="S289" s="174"/>
      <c r="T289" s="175"/>
      <c r="AT289" s="170" t="s">
        <v>166</v>
      </c>
      <c r="AU289" s="170" t="s">
        <v>84</v>
      </c>
      <c r="AV289" s="168" t="s">
        <v>84</v>
      </c>
      <c r="AW289" s="168" t="s">
        <v>31</v>
      </c>
      <c r="AX289" s="168" t="s">
        <v>75</v>
      </c>
      <c r="AY289" s="170" t="s">
        <v>158</v>
      </c>
    </row>
    <row r="290" spans="2:51" s="168" customFormat="1">
      <c r="B290" s="169"/>
      <c r="D290" s="162" t="s">
        <v>166</v>
      </c>
      <c r="E290" s="170" t="s">
        <v>1</v>
      </c>
      <c r="F290" s="171" t="s">
        <v>322</v>
      </c>
      <c r="H290" s="172">
        <v>0.73799999999999999</v>
      </c>
      <c r="L290" s="169"/>
      <c r="M290" s="173"/>
      <c r="N290" s="174"/>
      <c r="O290" s="174"/>
      <c r="P290" s="174"/>
      <c r="Q290" s="174"/>
      <c r="R290" s="174"/>
      <c r="S290" s="174"/>
      <c r="T290" s="175"/>
      <c r="AT290" s="170" t="s">
        <v>166</v>
      </c>
      <c r="AU290" s="170" t="s">
        <v>84</v>
      </c>
      <c r="AV290" s="168" t="s">
        <v>84</v>
      </c>
      <c r="AW290" s="168" t="s">
        <v>31</v>
      </c>
      <c r="AX290" s="168" t="s">
        <v>75</v>
      </c>
      <c r="AY290" s="170" t="s">
        <v>158</v>
      </c>
    </row>
    <row r="291" spans="2:51" s="168" customFormat="1">
      <c r="B291" s="169"/>
      <c r="D291" s="162" t="s">
        <v>166</v>
      </c>
      <c r="E291" s="170" t="s">
        <v>1</v>
      </c>
      <c r="F291" s="171" t="s">
        <v>323</v>
      </c>
      <c r="H291" s="172">
        <v>2.87</v>
      </c>
      <c r="L291" s="169"/>
      <c r="M291" s="173"/>
      <c r="N291" s="174"/>
      <c r="O291" s="174"/>
      <c r="P291" s="174"/>
      <c r="Q291" s="174"/>
      <c r="R291" s="174"/>
      <c r="S291" s="174"/>
      <c r="T291" s="175"/>
      <c r="AT291" s="170" t="s">
        <v>166</v>
      </c>
      <c r="AU291" s="170" t="s">
        <v>84</v>
      </c>
      <c r="AV291" s="168" t="s">
        <v>84</v>
      </c>
      <c r="AW291" s="168" t="s">
        <v>31</v>
      </c>
      <c r="AX291" s="168" t="s">
        <v>75</v>
      </c>
      <c r="AY291" s="170" t="s">
        <v>158</v>
      </c>
    </row>
    <row r="292" spans="2:51" s="168" customFormat="1">
      <c r="B292" s="169"/>
      <c r="D292" s="162" t="s">
        <v>166</v>
      </c>
      <c r="E292" s="170" t="s">
        <v>1</v>
      </c>
      <c r="F292" s="171" t="s">
        <v>324</v>
      </c>
      <c r="H292" s="172">
        <v>0.73799999999999999</v>
      </c>
      <c r="L292" s="169"/>
      <c r="M292" s="173"/>
      <c r="N292" s="174"/>
      <c r="O292" s="174"/>
      <c r="P292" s="174"/>
      <c r="Q292" s="174"/>
      <c r="R292" s="174"/>
      <c r="S292" s="174"/>
      <c r="T292" s="175"/>
      <c r="AT292" s="170" t="s">
        <v>166</v>
      </c>
      <c r="AU292" s="170" t="s">
        <v>84</v>
      </c>
      <c r="AV292" s="168" t="s">
        <v>84</v>
      </c>
      <c r="AW292" s="168" t="s">
        <v>31</v>
      </c>
      <c r="AX292" s="168" t="s">
        <v>75</v>
      </c>
      <c r="AY292" s="170" t="s">
        <v>158</v>
      </c>
    </row>
    <row r="293" spans="2:51" s="168" customFormat="1" ht="22.5">
      <c r="B293" s="169"/>
      <c r="D293" s="162" t="s">
        <v>166</v>
      </c>
      <c r="E293" s="170" t="s">
        <v>1</v>
      </c>
      <c r="F293" s="171" t="s">
        <v>325</v>
      </c>
      <c r="H293" s="172">
        <v>51.892000000000003</v>
      </c>
      <c r="L293" s="169"/>
      <c r="M293" s="173"/>
      <c r="N293" s="174"/>
      <c r="O293" s="174"/>
      <c r="P293" s="174"/>
      <c r="Q293" s="174"/>
      <c r="R293" s="174"/>
      <c r="S293" s="174"/>
      <c r="T293" s="175"/>
      <c r="AT293" s="170" t="s">
        <v>166</v>
      </c>
      <c r="AU293" s="170" t="s">
        <v>84</v>
      </c>
      <c r="AV293" s="168" t="s">
        <v>84</v>
      </c>
      <c r="AW293" s="168" t="s">
        <v>31</v>
      </c>
      <c r="AX293" s="168" t="s">
        <v>75</v>
      </c>
      <c r="AY293" s="170" t="s">
        <v>158</v>
      </c>
    </row>
    <row r="294" spans="2:51" s="184" customFormat="1">
      <c r="B294" s="185"/>
      <c r="D294" s="162" t="s">
        <v>166</v>
      </c>
      <c r="E294" s="186" t="s">
        <v>1</v>
      </c>
      <c r="F294" s="187" t="s">
        <v>219</v>
      </c>
      <c r="H294" s="188">
        <v>112.869</v>
      </c>
      <c r="L294" s="185"/>
      <c r="M294" s="189"/>
      <c r="N294" s="190"/>
      <c r="O294" s="190"/>
      <c r="P294" s="190"/>
      <c r="Q294" s="190"/>
      <c r="R294" s="190"/>
      <c r="S294" s="190"/>
      <c r="T294" s="191"/>
      <c r="AT294" s="186" t="s">
        <v>166</v>
      </c>
      <c r="AU294" s="186" t="s">
        <v>84</v>
      </c>
      <c r="AV294" s="184" t="s">
        <v>87</v>
      </c>
      <c r="AW294" s="184" t="s">
        <v>31</v>
      </c>
      <c r="AX294" s="184" t="s">
        <v>75</v>
      </c>
      <c r="AY294" s="186" t="s">
        <v>158</v>
      </c>
    </row>
    <row r="295" spans="2:51" s="160" customFormat="1">
      <c r="B295" s="161"/>
      <c r="D295" s="162" t="s">
        <v>166</v>
      </c>
      <c r="E295" s="163" t="s">
        <v>1</v>
      </c>
      <c r="F295" s="164" t="s">
        <v>293</v>
      </c>
      <c r="H295" s="163" t="s">
        <v>1</v>
      </c>
      <c r="L295" s="161"/>
      <c r="M295" s="165"/>
      <c r="N295" s="166"/>
      <c r="O295" s="166"/>
      <c r="P295" s="166"/>
      <c r="Q295" s="166"/>
      <c r="R295" s="166"/>
      <c r="S295" s="166"/>
      <c r="T295" s="167"/>
      <c r="AT295" s="163" t="s">
        <v>166</v>
      </c>
      <c r="AU295" s="163" t="s">
        <v>84</v>
      </c>
      <c r="AV295" s="160" t="s">
        <v>80</v>
      </c>
      <c r="AW295" s="160" t="s">
        <v>31</v>
      </c>
      <c r="AX295" s="160" t="s">
        <v>75</v>
      </c>
      <c r="AY295" s="163" t="s">
        <v>158</v>
      </c>
    </row>
    <row r="296" spans="2:51" s="168" customFormat="1">
      <c r="B296" s="169"/>
      <c r="D296" s="162" t="s">
        <v>166</v>
      </c>
      <c r="E296" s="170" t="s">
        <v>1</v>
      </c>
      <c r="F296" s="171" t="s">
        <v>326</v>
      </c>
      <c r="H296" s="172">
        <v>173.67400000000001</v>
      </c>
      <c r="L296" s="169"/>
      <c r="M296" s="173"/>
      <c r="N296" s="174"/>
      <c r="O296" s="174"/>
      <c r="P296" s="174"/>
      <c r="Q296" s="174"/>
      <c r="R296" s="174"/>
      <c r="S296" s="174"/>
      <c r="T296" s="175"/>
      <c r="AT296" s="170" t="s">
        <v>166</v>
      </c>
      <c r="AU296" s="170" t="s">
        <v>84</v>
      </c>
      <c r="AV296" s="168" t="s">
        <v>84</v>
      </c>
      <c r="AW296" s="168" t="s">
        <v>31</v>
      </c>
      <c r="AX296" s="168" t="s">
        <v>75</v>
      </c>
      <c r="AY296" s="170" t="s">
        <v>158</v>
      </c>
    </row>
    <row r="297" spans="2:51" s="184" customFormat="1">
      <c r="B297" s="185"/>
      <c r="D297" s="162" t="s">
        <v>166</v>
      </c>
      <c r="E297" s="186" t="s">
        <v>1</v>
      </c>
      <c r="F297" s="187" t="s">
        <v>219</v>
      </c>
      <c r="H297" s="188">
        <v>173.67400000000001</v>
      </c>
      <c r="L297" s="185"/>
      <c r="M297" s="189"/>
      <c r="N297" s="190"/>
      <c r="O297" s="190"/>
      <c r="P297" s="190"/>
      <c r="Q297" s="190"/>
      <c r="R297" s="190"/>
      <c r="S297" s="190"/>
      <c r="T297" s="191"/>
      <c r="AT297" s="186" t="s">
        <v>166</v>
      </c>
      <c r="AU297" s="186" t="s">
        <v>84</v>
      </c>
      <c r="AV297" s="184" t="s">
        <v>87</v>
      </c>
      <c r="AW297" s="184" t="s">
        <v>31</v>
      </c>
      <c r="AX297" s="184" t="s">
        <v>75</v>
      </c>
      <c r="AY297" s="186" t="s">
        <v>158</v>
      </c>
    </row>
    <row r="298" spans="2:51" s="160" customFormat="1">
      <c r="B298" s="161"/>
      <c r="D298" s="162" t="s">
        <v>166</v>
      </c>
      <c r="E298" s="163" t="s">
        <v>1</v>
      </c>
      <c r="F298" s="164" t="s">
        <v>295</v>
      </c>
      <c r="H298" s="163" t="s">
        <v>1</v>
      </c>
      <c r="L298" s="161"/>
      <c r="M298" s="165"/>
      <c r="N298" s="166"/>
      <c r="O298" s="166"/>
      <c r="P298" s="166"/>
      <c r="Q298" s="166"/>
      <c r="R298" s="166"/>
      <c r="S298" s="166"/>
      <c r="T298" s="167"/>
      <c r="AT298" s="163" t="s">
        <v>166</v>
      </c>
      <c r="AU298" s="163" t="s">
        <v>84</v>
      </c>
      <c r="AV298" s="160" t="s">
        <v>80</v>
      </c>
      <c r="AW298" s="160" t="s">
        <v>31</v>
      </c>
      <c r="AX298" s="160" t="s">
        <v>75</v>
      </c>
      <c r="AY298" s="163" t="s">
        <v>158</v>
      </c>
    </row>
    <row r="299" spans="2:51" s="168" customFormat="1">
      <c r="B299" s="169"/>
      <c r="D299" s="162" t="s">
        <v>166</v>
      </c>
      <c r="E299" s="170" t="s">
        <v>1</v>
      </c>
      <c r="F299" s="171" t="s">
        <v>296</v>
      </c>
      <c r="H299" s="172">
        <v>11.32</v>
      </c>
      <c r="L299" s="169"/>
      <c r="M299" s="173"/>
      <c r="N299" s="174"/>
      <c r="O299" s="174"/>
      <c r="P299" s="174"/>
      <c r="Q299" s="174"/>
      <c r="R299" s="174"/>
      <c r="S299" s="174"/>
      <c r="T299" s="175"/>
      <c r="AT299" s="170" t="s">
        <v>166</v>
      </c>
      <c r="AU299" s="170" t="s">
        <v>84</v>
      </c>
      <c r="AV299" s="168" t="s">
        <v>84</v>
      </c>
      <c r="AW299" s="168" t="s">
        <v>31</v>
      </c>
      <c r="AX299" s="168" t="s">
        <v>75</v>
      </c>
      <c r="AY299" s="170" t="s">
        <v>158</v>
      </c>
    </row>
    <row r="300" spans="2:51" s="160" customFormat="1">
      <c r="B300" s="161"/>
      <c r="D300" s="162" t="s">
        <v>166</v>
      </c>
      <c r="E300" s="163" t="s">
        <v>1</v>
      </c>
      <c r="F300" s="164" t="s">
        <v>297</v>
      </c>
      <c r="H300" s="163" t="s">
        <v>1</v>
      </c>
      <c r="L300" s="161"/>
      <c r="M300" s="165"/>
      <c r="N300" s="166"/>
      <c r="O300" s="166"/>
      <c r="P300" s="166"/>
      <c r="Q300" s="166"/>
      <c r="R300" s="166"/>
      <c r="S300" s="166"/>
      <c r="T300" s="167"/>
      <c r="AT300" s="163" t="s">
        <v>166</v>
      </c>
      <c r="AU300" s="163" t="s">
        <v>84</v>
      </c>
      <c r="AV300" s="160" t="s">
        <v>80</v>
      </c>
      <c r="AW300" s="160" t="s">
        <v>31</v>
      </c>
      <c r="AX300" s="160" t="s">
        <v>75</v>
      </c>
      <c r="AY300" s="163" t="s">
        <v>158</v>
      </c>
    </row>
    <row r="301" spans="2:51" s="168" customFormat="1">
      <c r="B301" s="169"/>
      <c r="D301" s="162" t="s">
        <v>166</v>
      </c>
      <c r="E301" s="170" t="s">
        <v>1</v>
      </c>
      <c r="F301" s="171" t="s">
        <v>298</v>
      </c>
      <c r="H301" s="172">
        <v>40.4</v>
      </c>
      <c r="L301" s="169"/>
      <c r="M301" s="173"/>
      <c r="N301" s="174"/>
      <c r="O301" s="174"/>
      <c r="P301" s="174"/>
      <c r="Q301" s="174"/>
      <c r="R301" s="174"/>
      <c r="S301" s="174"/>
      <c r="T301" s="175"/>
      <c r="AT301" s="170" t="s">
        <v>166</v>
      </c>
      <c r="AU301" s="170" t="s">
        <v>84</v>
      </c>
      <c r="AV301" s="168" t="s">
        <v>84</v>
      </c>
      <c r="AW301" s="168" t="s">
        <v>31</v>
      </c>
      <c r="AX301" s="168" t="s">
        <v>75</v>
      </c>
      <c r="AY301" s="170" t="s">
        <v>158</v>
      </c>
    </row>
    <row r="302" spans="2:51" s="168" customFormat="1">
      <c r="B302" s="169"/>
      <c r="D302" s="162" t="s">
        <v>166</v>
      </c>
      <c r="E302" s="170" t="s">
        <v>1</v>
      </c>
      <c r="F302" s="171" t="s">
        <v>299</v>
      </c>
      <c r="H302" s="172">
        <v>18.079999999999998</v>
      </c>
      <c r="L302" s="169"/>
      <c r="M302" s="173"/>
      <c r="N302" s="174"/>
      <c r="O302" s="174"/>
      <c r="P302" s="174"/>
      <c r="Q302" s="174"/>
      <c r="R302" s="174"/>
      <c r="S302" s="174"/>
      <c r="T302" s="175"/>
      <c r="AT302" s="170" t="s">
        <v>166</v>
      </c>
      <c r="AU302" s="170" t="s">
        <v>84</v>
      </c>
      <c r="AV302" s="168" t="s">
        <v>84</v>
      </c>
      <c r="AW302" s="168" t="s">
        <v>31</v>
      </c>
      <c r="AX302" s="168" t="s">
        <v>75</v>
      </c>
      <c r="AY302" s="170" t="s">
        <v>158</v>
      </c>
    </row>
    <row r="303" spans="2:51" s="168" customFormat="1">
      <c r="B303" s="169"/>
      <c r="D303" s="162" t="s">
        <v>166</v>
      </c>
      <c r="E303" s="170" t="s">
        <v>1</v>
      </c>
      <c r="F303" s="171" t="s">
        <v>300</v>
      </c>
      <c r="H303" s="172">
        <v>18.079999999999998</v>
      </c>
      <c r="L303" s="169"/>
      <c r="M303" s="173"/>
      <c r="N303" s="174"/>
      <c r="O303" s="174"/>
      <c r="P303" s="174"/>
      <c r="Q303" s="174"/>
      <c r="R303" s="174"/>
      <c r="S303" s="174"/>
      <c r="T303" s="175"/>
      <c r="AT303" s="170" t="s">
        <v>166</v>
      </c>
      <c r="AU303" s="170" t="s">
        <v>84</v>
      </c>
      <c r="AV303" s="168" t="s">
        <v>84</v>
      </c>
      <c r="AW303" s="168" t="s">
        <v>31</v>
      </c>
      <c r="AX303" s="168" t="s">
        <v>75</v>
      </c>
      <c r="AY303" s="170" t="s">
        <v>158</v>
      </c>
    </row>
    <row r="304" spans="2:51" s="168" customFormat="1">
      <c r="B304" s="169"/>
      <c r="D304" s="162" t="s">
        <v>166</v>
      </c>
      <c r="E304" s="170" t="s">
        <v>1</v>
      </c>
      <c r="F304" s="171" t="s">
        <v>300</v>
      </c>
      <c r="H304" s="172">
        <v>18.079999999999998</v>
      </c>
      <c r="L304" s="169"/>
      <c r="M304" s="173"/>
      <c r="N304" s="174"/>
      <c r="O304" s="174"/>
      <c r="P304" s="174"/>
      <c r="Q304" s="174"/>
      <c r="R304" s="174"/>
      <c r="S304" s="174"/>
      <c r="T304" s="175"/>
      <c r="AT304" s="170" t="s">
        <v>166</v>
      </c>
      <c r="AU304" s="170" t="s">
        <v>84</v>
      </c>
      <c r="AV304" s="168" t="s">
        <v>84</v>
      </c>
      <c r="AW304" s="168" t="s">
        <v>31</v>
      </c>
      <c r="AX304" s="168" t="s">
        <v>75</v>
      </c>
      <c r="AY304" s="170" t="s">
        <v>158</v>
      </c>
    </row>
    <row r="305" spans="1:65" s="176" customFormat="1">
      <c r="B305" s="177"/>
      <c r="D305" s="162" t="s">
        <v>166</v>
      </c>
      <c r="E305" s="178" t="s">
        <v>1</v>
      </c>
      <c r="F305" s="179" t="s">
        <v>198</v>
      </c>
      <c r="H305" s="180">
        <v>405.50599999999997</v>
      </c>
      <c r="L305" s="177"/>
      <c r="M305" s="181"/>
      <c r="N305" s="182"/>
      <c r="O305" s="182"/>
      <c r="P305" s="182"/>
      <c r="Q305" s="182"/>
      <c r="R305" s="182"/>
      <c r="S305" s="182"/>
      <c r="T305" s="183"/>
      <c r="AT305" s="178" t="s">
        <v>166</v>
      </c>
      <c r="AU305" s="178" t="s">
        <v>84</v>
      </c>
      <c r="AV305" s="176" t="s">
        <v>90</v>
      </c>
      <c r="AW305" s="176" t="s">
        <v>31</v>
      </c>
      <c r="AX305" s="176" t="s">
        <v>80</v>
      </c>
      <c r="AY305" s="178" t="s">
        <v>158</v>
      </c>
    </row>
    <row r="306" spans="1:65" s="25" customFormat="1" ht="24.2" customHeight="1">
      <c r="A306" s="21"/>
      <c r="B306" s="22"/>
      <c r="C306" s="148" t="s">
        <v>8</v>
      </c>
      <c r="D306" s="148" t="s">
        <v>160</v>
      </c>
      <c r="E306" s="149" t="s">
        <v>327</v>
      </c>
      <c r="F306" s="150" t="s">
        <v>328</v>
      </c>
      <c r="G306" s="151" t="s">
        <v>189</v>
      </c>
      <c r="H306" s="152">
        <v>4394.076</v>
      </c>
      <c r="I306" s="1"/>
      <c r="J306" s="153">
        <f>ROUND(I306*H306,2)</f>
        <v>0</v>
      </c>
      <c r="K306" s="150" t="s">
        <v>164</v>
      </c>
      <c r="L306" s="22"/>
      <c r="M306" s="154" t="s">
        <v>1</v>
      </c>
      <c r="N306" s="155" t="s">
        <v>40</v>
      </c>
      <c r="O306" s="49"/>
      <c r="P306" s="156">
        <f>O306*H306</f>
        <v>0</v>
      </c>
      <c r="Q306" s="156">
        <v>5.7000000000000002E-3</v>
      </c>
      <c r="R306" s="156">
        <f>Q306*H306</f>
        <v>25.0462332</v>
      </c>
      <c r="S306" s="156">
        <v>0</v>
      </c>
      <c r="T306" s="157">
        <f>S306*H306</f>
        <v>0</v>
      </c>
      <c r="U306" s="21"/>
      <c r="V306" s="21"/>
      <c r="W306" s="21"/>
      <c r="X306" s="21"/>
      <c r="Y306" s="21"/>
      <c r="Z306" s="21"/>
      <c r="AA306" s="21"/>
      <c r="AB306" s="21"/>
      <c r="AC306" s="21"/>
      <c r="AD306" s="21"/>
      <c r="AE306" s="21"/>
      <c r="AR306" s="158" t="s">
        <v>90</v>
      </c>
      <c r="AT306" s="158" t="s">
        <v>160</v>
      </c>
      <c r="AU306" s="158" t="s">
        <v>84</v>
      </c>
      <c r="AY306" s="8" t="s">
        <v>158</v>
      </c>
      <c r="BE306" s="159">
        <f>IF(N306="základní",J306,0)</f>
        <v>0</v>
      </c>
      <c r="BF306" s="159">
        <f>IF(N306="snížená",J306,0)</f>
        <v>0</v>
      </c>
      <c r="BG306" s="159">
        <f>IF(N306="zákl. přenesená",J306,0)</f>
        <v>0</v>
      </c>
      <c r="BH306" s="159">
        <f>IF(N306="sníž. přenesená",J306,0)</f>
        <v>0</v>
      </c>
      <c r="BI306" s="159">
        <f>IF(N306="nulová",J306,0)</f>
        <v>0</v>
      </c>
      <c r="BJ306" s="8" t="s">
        <v>80</v>
      </c>
      <c r="BK306" s="159">
        <f>ROUND(I306*H306,2)</f>
        <v>0</v>
      </c>
      <c r="BL306" s="8" t="s">
        <v>90</v>
      </c>
      <c r="BM306" s="158" t="s">
        <v>329</v>
      </c>
    </row>
    <row r="307" spans="1:65" s="160" customFormat="1">
      <c r="B307" s="161"/>
      <c r="D307" s="162" t="s">
        <v>166</v>
      </c>
      <c r="E307" s="163" t="s">
        <v>1</v>
      </c>
      <c r="F307" s="164" t="s">
        <v>203</v>
      </c>
      <c r="H307" s="163" t="s">
        <v>1</v>
      </c>
      <c r="L307" s="161"/>
      <c r="M307" s="165"/>
      <c r="N307" s="166"/>
      <c r="O307" s="166"/>
      <c r="P307" s="166"/>
      <c r="Q307" s="166"/>
      <c r="R307" s="166"/>
      <c r="S307" s="166"/>
      <c r="T307" s="167"/>
      <c r="AT307" s="163" t="s">
        <v>166</v>
      </c>
      <c r="AU307" s="163" t="s">
        <v>84</v>
      </c>
      <c r="AV307" s="160" t="s">
        <v>80</v>
      </c>
      <c r="AW307" s="160" t="s">
        <v>31</v>
      </c>
      <c r="AX307" s="160" t="s">
        <v>75</v>
      </c>
      <c r="AY307" s="163" t="s">
        <v>158</v>
      </c>
    </row>
    <row r="308" spans="1:65" s="160" customFormat="1">
      <c r="B308" s="161"/>
      <c r="D308" s="162" t="s">
        <v>166</v>
      </c>
      <c r="E308" s="163" t="s">
        <v>1</v>
      </c>
      <c r="F308" s="164" t="s">
        <v>204</v>
      </c>
      <c r="H308" s="163" t="s">
        <v>1</v>
      </c>
      <c r="L308" s="161"/>
      <c r="M308" s="165"/>
      <c r="N308" s="166"/>
      <c r="O308" s="166"/>
      <c r="P308" s="166"/>
      <c r="Q308" s="166"/>
      <c r="R308" s="166"/>
      <c r="S308" s="166"/>
      <c r="T308" s="167"/>
      <c r="AT308" s="163" t="s">
        <v>166</v>
      </c>
      <c r="AU308" s="163" t="s">
        <v>84</v>
      </c>
      <c r="AV308" s="160" t="s">
        <v>80</v>
      </c>
      <c r="AW308" s="160" t="s">
        <v>31</v>
      </c>
      <c r="AX308" s="160" t="s">
        <v>75</v>
      </c>
      <c r="AY308" s="163" t="s">
        <v>158</v>
      </c>
    </row>
    <row r="309" spans="1:65" s="168" customFormat="1">
      <c r="B309" s="169"/>
      <c r="D309" s="162" t="s">
        <v>166</v>
      </c>
      <c r="E309" s="170" t="s">
        <v>1</v>
      </c>
      <c r="F309" s="171" t="s">
        <v>330</v>
      </c>
      <c r="H309" s="172">
        <v>11.65</v>
      </c>
      <c r="L309" s="169"/>
      <c r="M309" s="173"/>
      <c r="N309" s="174"/>
      <c r="O309" s="174"/>
      <c r="P309" s="174"/>
      <c r="Q309" s="174"/>
      <c r="R309" s="174"/>
      <c r="S309" s="174"/>
      <c r="T309" s="175"/>
      <c r="AT309" s="170" t="s">
        <v>166</v>
      </c>
      <c r="AU309" s="170" t="s">
        <v>84</v>
      </c>
      <c r="AV309" s="168" t="s">
        <v>84</v>
      </c>
      <c r="AW309" s="168" t="s">
        <v>31</v>
      </c>
      <c r="AX309" s="168" t="s">
        <v>75</v>
      </c>
      <c r="AY309" s="170" t="s">
        <v>158</v>
      </c>
    </row>
    <row r="310" spans="1:65" s="168" customFormat="1">
      <c r="B310" s="169"/>
      <c r="D310" s="162" t="s">
        <v>166</v>
      </c>
      <c r="E310" s="170" t="s">
        <v>1</v>
      </c>
      <c r="F310" s="171" t="s">
        <v>331</v>
      </c>
      <c r="H310" s="172">
        <v>31.052</v>
      </c>
      <c r="L310" s="169"/>
      <c r="M310" s="173"/>
      <c r="N310" s="174"/>
      <c r="O310" s="174"/>
      <c r="P310" s="174"/>
      <c r="Q310" s="174"/>
      <c r="R310" s="174"/>
      <c r="S310" s="174"/>
      <c r="T310" s="175"/>
      <c r="AT310" s="170" t="s">
        <v>166</v>
      </c>
      <c r="AU310" s="170" t="s">
        <v>84</v>
      </c>
      <c r="AV310" s="168" t="s">
        <v>84</v>
      </c>
      <c r="AW310" s="168" t="s">
        <v>31</v>
      </c>
      <c r="AX310" s="168" t="s">
        <v>75</v>
      </c>
      <c r="AY310" s="170" t="s">
        <v>158</v>
      </c>
    </row>
    <row r="311" spans="1:65" s="168" customFormat="1">
      <c r="B311" s="169"/>
      <c r="D311" s="162" t="s">
        <v>166</v>
      </c>
      <c r="E311" s="170" t="s">
        <v>1</v>
      </c>
      <c r="F311" s="171" t="s">
        <v>332</v>
      </c>
      <c r="H311" s="172">
        <v>41.637999999999998</v>
      </c>
      <c r="L311" s="169"/>
      <c r="M311" s="173"/>
      <c r="N311" s="174"/>
      <c r="O311" s="174"/>
      <c r="P311" s="174"/>
      <c r="Q311" s="174"/>
      <c r="R311" s="174"/>
      <c r="S311" s="174"/>
      <c r="T311" s="175"/>
      <c r="AT311" s="170" t="s">
        <v>166</v>
      </c>
      <c r="AU311" s="170" t="s">
        <v>84</v>
      </c>
      <c r="AV311" s="168" t="s">
        <v>84</v>
      </c>
      <c r="AW311" s="168" t="s">
        <v>31</v>
      </c>
      <c r="AX311" s="168" t="s">
        <v>75</v>
      </c>
      <c r="AY311" s="170" t="s">
        <v>158</v>
      </c>
    </row>
    <row r="312" spans="1:65" s="168" customFormat="1">
      <c r="B312" s="169"/>
      <c r="D312" s="162" t="s">
        <v>166</v>
      </c>
      <c r="E312" s="170" t="s">
        <v>1</v>
      </c>
      <c r="F312" s="171" t="s">
        <v>333</v>
      </c>
      <c r="H312" s="172">
        <v>24.943999999999999</v>
      </c>
      <c r="L312" s="169"/>
      <c r="M312" s="173"/>
      <c r="N312" s="174"/>
      <c r="O312" s="174"/>
      <c r="P312" s="174"/>
      <c r="Q312" s="174"/>
      <c r="R312" s="174"/>
      <c r="S312" s="174"/>
      <c r="T312" s="175"/>
      <c r="AT312" s="170" t="s">
        <v>166</v>
      </c>
      <c r="AU312" s="170" t="s">
        <v>84</v>
      </c>
      <c r="AV312" s="168" t="s">
        <v>84</v>
      </c>
      <c r="AW312" s="168" t="s">
        <v>31</v>
      </c>
      <c r="AX312" s="168" t="s">
        <v>75</v>
      </c>
      <c r="AY312" s="170" t="s">
        <v>158</v>
      </c>
    </row>
    <row r="313" spans="1:65" s="168" customFormat="1">
      <c r="B313" s="169"/>
      <c r="D313" s="162" t="s">
        <v>166</v>
      </c>
      <c r="E313" s="170" t="s">
        <v>1</v>
      </c>
      <c r="F313" s="171" t="s">
        <v>334</v>
      </c>
      <c r="H313" s="172">
        <v>31.254000000000001</v>
      </c>
      <c r="L313" s="169"/>
      <c r="M313" s="173"/>
      <c r="N313" s="174"/>
      <c r="O313" s="174"/>
      <c r="P313" s="174"/>
      <c r="Q313" s="174"/>
      <c r="R313" s="174"/>
      <c r="S313" s="174"/>
      <c r="T313" s="175"/>
      <c r="AT313" s="170" t="s">
        <v>166</v>
      </c>
      <c r="AU313" s="170" t="s">
        <v>84</v>
      </c>
      <c r="AV313" s="168" t="s">
        <v>84</v>
      </c>
      <c r="AW313" s="168" t="s">
        <v>31</v>
      </c>
      <c r="AX313" s="168" t="s">
        <v>75</v>
      </c>
      <c r="AY313" s="170" t="s">
        <v>158</v>
      </c>
    </row>
    <row r="314" spans="1:65" s="168" customFormat="1">
      <c r="B314" s="169"/>
      <c r="D314" s="162" t="s">
        <v>166</v>
      </c>
      <c r="E314" s="170" t="s">
        <v>1</v>
      </c>
      <c r="F314" s="171" t="s">
        <v>335</v>
      </c>
      <c r="H314" s="172">
        <v>27.803999999999998</v>
      </c>
      <c r="L314" s="169"/>
      <c r="M314" s="173"/>
      <c r="N314" s="174"/>
      <c r="O314" s="174"/>
      <c r="P314" s="174"/>
      <c r="Q314" s="174"/>
      <c r="R314" s="174"/>
      <c r="S314" s="174"/>
      <c r="T314" s="175"/>
      <c r="AT314" s="170" t="s">
        <v>166</v>
      </c>
      <c r="AU314" s="170" t="s">
        <v>84</v>
      </c>
      <c r="AV314" s="168" t="s">
        <v>84</v>
      </c>
      <c r="AW314" s="168" t="s">
        <v>31</v>
      </c>
      <c r="AX314" s="168" t="s">
        <v>75</v>
      </c>
      <c r="AY314" s="170" t="s">
        <v>158</v>
      </c>
    </row>
    <row r="315" spans="1:65" s="168" customFormat="1" ht="22.5">
      <c r="B315" s="169"/>
      <c r="D315" s="162" t="s">
        <v>166</v>
      </c>
      <c r="E315" s="170" t="s">
        <v>1</v>
      </c>
      <c r="F315" s="171" t="s">
        <v>336</v>
      </c>
      <c r="H315" s="172">
        <v>54.307000000000002</v>
      </c>
      <c r="L315" s="169"/>
      <c r="M315" s="173"/>
      <c r="N315" s="174"/>
      <c r="O315" s="174"/>
      <c r="P315" s="174"/>
      <c r="Q315" s="174"/>
      <c r="R315" s="174"/>
      <c r="S315" s="174"/>
      <c r="T315" s="175"/>
      <c r="AT315" s="170" t="s">
        <v>166</v>
      </c>
      <c r="AU315" s="170" t="s">
        <v>84</v>
      </c>
      <c r="AV315" s="168" t="s">
        <v>84</v>
      </c>
      <c r="AW315" s="168" t="s">
        <v>31</v>
      </c>
      <c r="AX315" s="168" t="s">
        <v>75</v>
      </c>
      <c r="AY315" s="170" t="s">
        <v>158</v>
      </c>
    </row>
    <row r="316" spans="1:65" s="168" customFormat="1" ht="33.75">
      <c r="B316" s="169"/>
      <c r="D316" s="162" t="s">
        <v>166</v>
      </c>
      <c r="E316" s="170" t="s">
        <v>1</v>
      </c>
      <c r="F316" s="171" t="s">
        <v>337</v>
      </c>
      <c r="H316" s="172">
        <v>16.039000000000001</v>
      </c>
      <c r="L316" s="169"/>
      <c r="M316" s="173"/>
      <c r="N316" s="174"/>
      <c r="O316" s="174"/>
      <c r="P316" s="174"/>
      <c r="Q316" s="174"/>
      <c r="R316" s="174"/>
      <c r="S316" s="174"/>
      <c r="T316" s="175"/>
      <c r="AT316" s="170" t="s">
        <v>166</v>
      </c>
      <c r="AU316" s="170" t="s">
        <v>84</v>
      </c>
      <c r="AV316" s="168" t="s">
        <v>84</v>
      </c>
      <c r="AW316" s="168" t="s">
        <v>31</v>
      </c>
      <c r="AX316" s="168" t="s">
        <v>75</v>
      </c>
      <c r="AY316" s="170" t="s">
        <v>158</v>
      </c>
    </row>
    <row r="317" spans="1:65" s="168" customFormat="1" ht="22.5">
      <c r="B317" s="169"/>
      <c r="D317" s="162" t="s">
        <v>166</v>
      </c>
      <c r="E317" s="170" t="s">
        <v>1</v>
      </c>
      <c r="F317" s="171" t="s">
        <v>338</v>
      </c>
      <c r="H317" s="172">
        <v>126.63</v>
      </c>
      <c r="L317" s="169"/>
      <c r="M317" s="173"/>
      <c r="N317" s="174"/>
      <c r="O317" s="174"/>
      <c r="P317" s="174"/>
      <c r="Q317" s="174"/>
      <c r="R317" s="174"/>
      <c r="S317" s="174"/>
      <c r="T317" s="175"/>
      <c r="AT317" s="170" t="s">
        <v>166</v>
      </c>
      <c r="AU317" s="170" t="s">
        <v>84</v>
      </c>
      <c r="AV317" s="168" t="s">
        <v>84</v>
      </c>
      <c r="AW317" s="168" t="s">
        <v>31</v>
      </c>
      <c r="AX317" s="168" t="s">
        <v>75</v>
      </c>
      <c r="AY317" s="170" t="s">
        <v>158</v>
      </c>
    </row>
    <row r="318" spans="1:65" s="168" customFormat="1" ht="22.5">
      <c r="B318" s="169"/>
      <c r="D318" s="162" t="s">
        <v>166</v>
      </c>
      <c r="E318" s="170" t="s">
        <v>1</v>
      </c>
      <c r="F318" s="171" t="s">
        <v>339</v>
      </c>
      <c r="H318" s="172">
        <v>71.582999999999998</v>
      </c>
      <c r="L318" s="169"/>
      <c r="M318" s="173"/>
      <c r="N318" s="174"/>
      <c r="O318" s="174"/>
      <c r="P318" s="174"/>
      <c r="Q318" s="174"/>
      <c r="R318" s="174"/>
      <c r="S318" s="174"/>
      <c r="T318" s="175"/>
      <c r="AT318" s="170" t="s">
        <v>166</v>
      </c>
      <c r="AU318" s="170" t="s">
        <v>84</v>
      </c>
      <c r="AV318" s="168" t="s">
        <v>84</v>
      </c>
      <c r="AW318" s="168" t="s">
        <v>31</v>
      </c>
      <c r="AX318" s="168" t="s">
        <v>75</v>
      </c>
      <c r="AY318" s="170" t="s">
        <v>158</v>
      </c>
    </row>
    <row r="319" spans="1:65" s="168" customFormat="1">
      <c r="B319" s="169"/>
      <c r="D319" s="162" t="s">
        <v>166</v>
      </c>
      <c r="E319" s="170" t="s">
        <v>1</v>
      </c>
      <c r="F319" s="171" t="s">
        <v>340</v>
      </c>
      <c r="H319" s="172">
        <v>52.106000000000002</v>
      </c>
      <c r="L319" s="169"/>
      <c r="M319" s="173"/>
      <c r="N319" s="174"/>
      <c r="O319" s="174"/>
      <c r="P319" s="174"/>
      <c r="Q319" s="174"/>
      <c r="R319" s="174"/>
      <c r="S319" s="174"/>
      <c r="T319" s="175"/>
      <c r="AT319" s="170" t="s">
        <v>166</v>
      </c>
      <c r="AU319" s="170" t="s">
        <v>84</v>
      </c>
      <c r="AV319" s="168" t="s">
        <v>84</v>
      </c>
      <c r="AW319" s="168" t="s">
        <v>31</v>
      </c>
      <c r="AX319" s="168" t="s">
        <v>75</v>
      </c>
      <c r="AY319" s="170" t="s">
        <v>158</v>
      </c>
    </row>
    <row r="320" spans="1:65" s="168" customFormat="1">
      <c r="B320" s="169"/>
      <c r="D320" s="162" t="s">
        <v>166</v>
      </c>
      <c r="E320" s="170" t="s">
        <v>1</v>
      </c>
      <c r="F320" s="171" t="s">
        <v>341</v>
      </c>
      <c r="H320" s="172">
        <v>52.106000000000002</v>
      </c>
      <c r="L320" s="169"/>
      <c r="M320" s="173"/>
      <c r="N320" s="174"/>
      <c r="O320" s="174"/>
      <c r="P320" s="174"/>
      <c r="Q320" s="174"/>
      <c r="R320" s="174"/>
      <c r="S320" s="174"/>
      <c r="T320" s="175"/>
      <c r="AT320" s="170" t="s">
        <v>166</v>
      </c>
      <c r="AU320" s="170" t="s">
        <v>84</v>
      </c>
      <c r="AV320" s="168" t="s">
        <v>84</v>
      </c>
      <c r="AW320" s="168" t="s">
        <v>31</v>
      </c>
      <c r="AX320" s="168" t="s">
        <v>75</v>
      </c>
      <c r="AY320" s="170" t="s">
        <v>158</v>
      </c>
    </row>
    <row r="321" spans="2:51" s="168" customFormat="1">
      <c r="B321" s="169"/>
      <c r="D321" s="162" t="s">
        <v>166</v>
      </c>
      <c r="E321" s="170" t="s">
        <v>1</v>
      </c>
      <c r="F321" s="171" t="s">
        <v>342</v>
      </c>
      <c r="H321" s="172">
        <v>45.866</v>
      </c>
      <c r="L321" s="169"/>
      <c r="M321" s="173"/>
      <c r="N321" s="174"/>
      <c r="O321" s="174"/>
      <c r="P321" s="174"/>
      <c r="Q321" s="174"/>
      <c r="R321" s="174"/>
      <c r="S321" s="174"/>
      <c r="T321" s="175"/>
      <c r="AT321" s="170" t="s">
        <v>166</v>
      </c>
      <c r="AU321" s="170" t="s">
        <v>84</v>
      </c>
      <c r="AV321" s="168" t="s">
        <v>84</v>
      </c>
      <c r="AW321" s="168" t="s">
        <v>31</v>
      </c>
      <c r="AX321" s="168" t="s">
        <v>75</v>
      </c>
      <c r="AY321" s="170" t="s">
        <v>158</v>
      </c>
    </row>
    <row r="322" spans="2:51" s="168" customFormat="1">
      <c r="B322" s="169"/>
      <c r="D322" s="162" t="s">
        <v>166</v>
      </c>
      <c r="E322" s="170" t="s">
        <v>1</v>
      </c>
      <c r="F322" s="171" t="s">
        <v>343</v>
      </c>
      <c r="H322" s="172">
        <v>45.866</v>
      </c>
      <c r="L322" s="169"/>
      <c r="M322" s="173"/>
      <c r="N322" s="174"/>
      <c r="O322" s="174"/>
      <c r="P322" s="174"/>
      <c r="Q322" s="174"/>
      <c r="R322" s="174"/>
      <c r="S322" s="174"/>
      <c r="T322" s="175"/>
      <c r="AT322" s="170" t="s">
        <v>166</v>
      </c>
      <c r="AU322" s="170" t="s">
        <v>84</v>
      </c>
      <c r="AV322" s="168" t="s">
        <v>84</v>
      </c>
      <c r="AW322" s="168" t="s">
        <v>31</v>
      </c>
      <c r="AX322" s="168" t="s">
        <v>75</v>
      </c>
      <c r="AY322" s="170" t="s">
        <v>158</v>
      </c>
    </row>
    <row r="323" spans="2:51" s="168" customFormat="1" ht="22.5">
      <c r="B323" s="169"/>
      <c r="D323" s="162" t="s">
        <v>166</v>
      </c>
      <c r="E323" s="170" t="s">
        <v>1</v>
      </c>
      <c r="F323" s="171" t="s">
        <v>344</v>
      </c>
      <c r="H323" s="172">
        <v>43.328000000000003</v>
      </c>
      <c r="L323" s="169"/>
      <c r="M323" s="173"/>
      <c r="N323" s="174"/>
      <c r="O323" s="174"/>
      <c r="P323" s="174"/>
      <c r="Q323" s="174"/>
      <c r="R323" s="174"/>
      <c r="S323" s="174"/>
      <c r="T323" s="175"/>
      <c r="AT323" s="170" t="s">
        <v>166</v>
      </c>
      <c r="AU323" s="170" t="s">
        <v>84</v>
      </c>
      <c r="AV323" s="168" t="s">
        <v>84</v>
      </c>
      <c r="AW323" s="168" t="s">
        <v>31</v>
      </c>
      <c r="AX323" s="168" t="s">
        <v>75</v>
      </c>
      <c r="AY323" s="170" t="s">
        <v>158</v>
      </c>
    </row>
    <row r="324" spans="2:51" s="168" customFormat="1" ht="22.5">
      <c r="B324" s="169"/>
      <c r="D324" s="162" t="s">
        <v>166</v>
      </c>
      <c r="E324" s="170" t="s">
        <v>1</v>
      </c>
      <c r="F324" s="171" t="s">
        <v>345</v>
      </c>
      <c r="H324" s="172">
        <v>42.433999999999997</v>
      </c>
      <c r="L324" s="169"/>
      <c r="M324" s="173"/>
      <c r="N324" s="174"/>
      <c r="O324" s="174"/>
      <c r="P324" s="174"/>
      <c r="Q324" s="174"/>
      <c r="R324" s="174"/>
      <c r="S324" s="174"/>
      <c r="T324" s="175"/>
      <c r="AT324" s="170" t="s">
        <v>166</v>
      </c>
      <c r="AU324" s="170" t="s">
        <v>84</v>
      </c>
      <c r="AV324" s="168" t="s">
        <v>84</v>
      </c>
      <c r="AW324" s="168" t="s">
        <v>31</v>
      </c>
      <c r="AX324" s="168" t="s">
        <v>75</v>
      </c>
      <c r="AY324" s="170" t="s">
        <v>158</v>
      </c>
    </row>
    <row r="325" spans="2:51" s="168" customFormat="1">
      <c r="B325" s="169"/>
      <c r="D325" s="162" t="s">
        <v>166</v>
      </c>
      <c r="E325" s="170" t="s">
        <v>1</v>
      </c>
      <c r="F325" s="171" t="s">
        <v>346</v>
      </c>
      <c r="H325" s="172">
        <v>27.803999999999998</v>
      </c>
      <c r="L325" s="169"/>
      <c r="M325" s="173"/>
      <c r="N325" s="174"/>
      <c r="O325" s="174"/>
      <c r="P325" s="174"/>
      <c r="Q325" s="174"/>
      <c r="R325" s="174"/>
      <c r="S325" s="174"/>
      <c r="T325" s="175"/>
      <c r="AT325" s="170" t="s">
        <v>166</v>
      </c>
      <c r="AU325" s="170" t="s">
        <v>84</v>
      </c>
      <c r="AV325" s="168" t="s">
        <v>84</v>
      </c>
      <c r="AW325" s="168" t="s">
        <v>31</v>
      </c>
      <c r="AX325" s="168" t="s">
        <v>75</v>
      </c>
      <c r="AY325" s="170" t="s">
        <v>158</v>
      </c>
    </row>
    <row r="326" spans="2:51" s="168" customFormat="1">
      <c r="B326" s="169"/>
      <c r="D326" s="162" t="s">
        <v>166</v>
      </c>
      <c r="E326" s="170" t="s">
        <v>1</v>
      </c>
      <c r="F326" s="171" t="s">
        <v>347</v>
      </c>
      <c r="H326" s="172">
        <v>16.888000000000002</v>
      </c>
      <c r="L326" s="169"/>
      <c r="M326" s="173"/>
      <c r="N326" s="174"/>
      <c r="O326" s="174"/>
      <c r="P326" s="174"/>
      <c r="Q326" s="174"/>
      <c r="R326" s="174"/>
      <c r="S326" s="174"/>
      <c r="T326" s="175"/>
      <c r="AT326" s="170" t="s">
        <v>166</v>
      </c>
      <c r="AU326" s="170" t="s">
        <v>84</v>
      </c>
      <c r="AV326" s="168" t="s">
        <v>84</v>
      </c>
      <c r="AW326" s="168" t="s">
        <v>31</v>
      </c>
      <c r="AX326" s="168" t="s">
        <v>75</v>
      </c>
      <c r="AY326" s="170" t="s">
        <v>158</v>
      </c>
    </row>
    <row r="327" spans="2:51" s="168" customFormat="1">
      <c r="B327" s="169"/>
      <c r="D327" s="162" t="s">
        <v>166</v>
      </c>
      <c r="E327" s="170" t="s">
        <v>1</v>
      </c>
      <c r="F327" s="171" t="s">
        <v>348</v>
      </c>
      <c r="H327" s="172">
        <v>34.113999999999997</v>
      </c>
      <c r="L327" s="169"/>
      <c r="M327" s="173"/>
      <c r="N327" s="174"/>
      <c r="O327" s="174"/>
      <c r="P327" s="174"/>
      <c r="Q327" s="174"/>
      <c r="R327" s="174"/>
      <c r="S327" s="174"/>
      <c r="T327" s="175"/>
      <c r="AT327" s="170" t="s">
        <v>166</v>
      </c>
      <c r="AU327" s="170" t="s">
        <v>84</v>
      </c>
      <c r="AV327" s="168" t="s">
        <v>84</v>
      </c>
      <c r="AW327" s="168" t="s">
        <v>31</v>
      </c>
      <c r="AX327" s="168" t="s">
        <v>75</v>
      </c>
      <c r="AY327" s="170" t="s">
        <v>158</v>
      </c>
    </row>
    <row r="328" spans="2:51" s="168" customFormat="1">
      <c r="B328" s="169"/>
      <c r="D328" s="162" t="s">
        <v>166</v>
      </c>
      <c r="E328" s="170" t="s">
        <v>1</v>
      </c>
      <c r="F328" s="171" t="s">
        <v>349</v>
      </c>
      <c r="H328" s="172">
        <v>23.332000000000001</v>
      </c>
      <c r="L328" s="169"/>
      <c r="M328" s="173"/>
      <c r="N328" s="174"/>
      <c r="O328" s="174"/>
      <c r="P328" s="174"/>
      <c r="Q328" s="174"/>
      <c r="R328" s="174"/>
      <c r="S328" s="174"/>
      <c r="T328" s="175"/>
      <c r="AT328" s="170" t="s">
        <v>166</v>
      </c>
      <c r="AU328" s="170" t="s">
        <v>84</v>
      </c>
      <c r="AV328" s="168" t="s">
        <v>84</v>
      </c>
      <c r="AW328" s="168" t="s">
        <v>31</v>
      </c>
      <c r="AX328" s="168" t="s">
        <v>75</v>
      </c>
      <c r="AY328" s="170" t="s">
        <v>158</v>
      </c>
    </row>
    <row r="329" spans="2:51" s="168" customFormat="1">
      <c r="B329" s="169"/>
      <c r="D329" s="162" t="s">
        <v>166</v>
      </c>
      <c r="E329" s="170" t="s">
        <v>1</v>
      </c>
      <c r="F329" s="171" t="s">
        <v>350</v>
      </c>
      <c r="H329" s="172">
        <v>14.476000000000001</v>
      </c>
      <c r="L329" s="169"/>
      <c r="M329" s="173"/>
      <c r="N329" s="174"/>
      <c r="O329" s="174"/>
      <c r="P329" s="174"/>
      <c r="Q329" s="174"/>
      <c r="R329" s="174"/>
      <c r="S329" s="174"/>
      <c r="T329" s="175"/>
      <c r="AT329" s="170" t="s">
        <v>166</v>
      </c>
      <c r="AU329" s="170" t="s">
        <v>84</v>
      </c>
      <c r="AV329" s="168" t="s">
        <v>84</v>
      </c>
      <c r="AW329" s="168" t="s">
        <v>31</v>
      </c>
      <c r="AX329" s="168" t="s">
        <v>75</v>
      </c>
      <c r="AY329" s="170" t="s">
        <v>158</v>
      </c>
    </row>
    <row r="330" spans="2:51" s="168" customFormat="1">
      <c r="B330" s="169"/>
      <c r="D330" s="162" t="s">
        <v>166</v>
      </c>
      <c r="E330" s="170" t="s">
        <v>1</v>
      </c>
      <c r="F330" s="171" t="s">
        <v>351</v>
      </c>
      <c r="H330" s="172">
        <v>27.562000000000001</v>
      </c>
      <c r="L330" s="169"/>
      <c r="M330" s="173"/>
      <c r="N330" s="174"/>
      <c r="O330" s="174"/>
      <c r="P330" s="174"/>
      <c r="Q330" s="174"/>
      <c r="R330" s="174"/>
      <c r="S330" s="174"/>
      <c r="T330" s="175"/>
      <c r="AT330" s="170" t="s">
        <v>166</v>
      </c>
      <c r="AU330" s="170" t="s">
        <v>84</v>
      </c>
      <c r="AV330" s="168" t="s">
        <v>84</v>
      </c>
      <c r="AW330" s="168" t="s">
        <v>31</v>
      </c>
      <c r="AX330" s="168" t="s">
        <v>75</v>
      </c>
      <c r="AY330" s="170" t="s">
        <v>158</v>
      </c>
    </row>
    <row r="331" spans="2:51" s="168" customFormat="1">
      <c r="B331" s="169"/>
      <c r="D331" s="162" t="s">
        <v>166</v>
      </c>
      <c r="E331" s="170" t="s">
        <v>1</v>
      </c>
      <c r="F331" s="171" t="s">
        <v>352</v>
      </c>
      <c r="H331" s="172">
        <v>46.335999999999999</v>
      </c>
      <c r="L331" s="169"/>
      <c r="M331" s="173"/>
      <c r="N331" s="174"/>
      <c r="O331" s="174"/>
      <c r="P331" s="174"/>
      <c r="Q331" s="174"/>
      <c r="R331" s="174"/>
      <c r="S331" s="174"/>
      <c r="T331" s="175"/>
      <c r="AT331" s="170" t="s">
        <v>166</v>
      </c>
      <c r="AU331" s="170" t="s">
        <v>84</v>
      </c>
      <c r="AV331" s="168" t="s">
        <v>84</v>
      </c>
      <c r="AW331" s="168" t="s">
        <v>31</v>
      </c>
      <c r="AX331" s="168" t="s">
        <v>75</v>
      </c>
      <c r="AY331" s="170" t="s">
        <v>158</v>
      </c>
    </row>
    <row r="332" spans="2:51" s="168" customFormat="1">
      <c r="B332" s="169"/>
      <c r="D332" s="162" t="s">
        <v>166</v>
      </c>
      <c r="E332" s="170" t="s">
        <v>1</v>
      </c>
      <c r="F332" s="171" t="s">
        <v>353</v>
      </c>
      <c r="H332" s="172">
        <v>22.850999999999999</v>
      </c>
      <c r="L332" s="169"/>
      <c r="M332" s="173"/>
      <c r="N332" s="174"/>
      <c r="O332" s="174"/>
      <c r="P332" s="174"/>
      <c r="Q332" s="174"/>
      <c r="R332" s="174"/>
      <c r="S332" s="174"/>
      <c r="T332" s="175"/>
      <c r="AT332" s="170" t="s">
        <v>166</v>
      </c>
      <c r="AU332" s="170" t="s">
        <v>84</v>
      </c>
      <c r="AV332" s="168" t="s">
        <v>84</v>
      </c>
      <c r="AW332" s="168" t="s">
        <v>31</v>
      </c>
      <c r="AX332" s="168" t="s">
        <v>75</v>
      </c>
      <c r="AY332" s="170" t="s">
        <v>158</v>
      </c>
    </row>
    <row r="333" spans="2:51" s="168" customFormat="1">
      <c r="B333" s="169"/>
      <c r="D333" s="162" t="s">
        <v>166</v>
      </c>
      <c r="E333" s="170" t="s">
        <v>1</v>
      </c>
      <c r="F333" s="171" t="s">
        <v>354</v>
      </c>
      <c r="H333" s="172">
        <v>24.585999999999999</v>
      </c>
      <c r="L333" s="169"/>
      <c r="M333" s="173"/>
      <c r="N333" s="174"/>
      <c r="O333" s="174"/>
      <c r="P333" s="174"/>
      <c r="Q333" s="174"/>
      <c r="R333" s="174"/>
      <c r="S333" s="174"/>
      <c r="T333" s="175"/>
      <c r="AT333" s="170" t="s">
        <v>166</v>
      </c>
      <c r="AU333" s="170" t="s">
        <v>84</v>
      </c>
      <c r="AV333" s="168" t="s">
        <v>84</v>
      </c>
      <c r="AW333" s="168" t="s">
        <v>31</v>
      </c>
      <c r="AX333" s="168" t="s">
        <v>75</v>
      </c>
      <c r="AY333" s="170" t="s">
        <v>158</v>
      </c>
    </row>
    <row r="334" spans="2:51" s="168" customFormat="1">
      <c r="B334" s="169"/>
      <c r="D334" s="162" t="s">
        <v>166</v>
      </c>
      <c r="E334" s="170" t="s">
        <v>1</v>
      </c>
      <c r="F334" s="171" t="s">
        <v>355</v>
      </c>
      <c r="H334" s="172">
        <v>24.481999999999999</v>
      </c>
      <c r="L334" s="169"/>
      <c r="M334" s="173"/>
      <c r="N334" s="174"/>
      <c r="O334" s="174"/>
      <c r="P334" s="174"/>
      <c r="Q334" s="174"/>
      <c r="R334" s="174"/>
      <c r="S334" s="174"/>
      <c r="T334" s="175"/>
      <c r="AT334" s="170" t="s">
        <v>166</v>
      </c>
      <c r="AU334" s="170" t="s">
        <v>84</v>
      </c>
      <c r="AV334" s="168" t="s">
        <v>84</v>
      </c>
      <c r="AW334" s="168" t="s">
        <v>31</v>
      </c>
      <c r="AX334" s="168" t="s">
        <v>75</v>
      </c>
      <c r="AY334" s="170" t="s">
        <v>158</v>
      </c>
    </row>
    <row r="335" spans="2:51" s="168" customFormat="1">
      <c r="B335" s="169"/>
      <c r="D335" s="162" t="s">
        <v>166</v>
      </c>
      <c r="E335" s="170" t="s">
        <v>1</v>
      </c>
      <c r="F335" s="171" t="s">
        <v>356</v>
      </c>
      <c r="H335" s="172">
        <v>23.599</v>
      </c>
      <c r="L335" s="169"/>
      <c r="M335" s="173"/>
      <c r="N335" s="174"/>
      <c r="O335" s="174"/>
      <c r="P335" s="174"/>
      <c r="Q335" s="174"/>
      <c r="R335" s="174"/>
      <c r="S335" s="174"/>
      <c r="T335" s="175"/>
      <c r="AT335" s="170" t="s">
        <v>166</v>
      </c>
      <c r="AU335" s="170" t="s">
        <v>84</v>
      </c>
      <c r="AV335" s="168" t="s">
        <v>84</v>
      </c>
      <c r="AW335" s="168" t="s">
        <v>31</v>
      </c>
      <c r="AX335" s="168" t="s">
        <v>75</v>
      </c>
      <c r="AY335" s="170" t="s">
        <v>158</v>
      </c>
    </row>
    <row r="336" spans="2:51" s="168" customFormat="1">
      <c r="B336" s="169"/>
      <c r="D336" s="162" t="s">
        <v>166</v>
      </c>
      <c r="E336" s="170" t="s">
        <v>1</v>
      </c>
      <c r="F336" s="171" t="s">
        <v>357</v>
      </c>
      <c r="H336" s="172">
        <v>19.071000000000002</v>
      </c>
      <c r="L336" s="169"/>
      <c r="M336" s="173"/>
      <c r="N336" s="174"/>
      <c r="O336" s="174"/>
      <c r="P336" s="174"/>
      <c r="Q336" s="174"/>
      <c r="R336" s="174"/>
      <c r="S336" s="174"/>
      <c r="T336" s="175"/>
      <c r="AT336" s="170" t="s">
        <v>166</v>
      </c>
      <c r="AU336" s="170" t="s">
        <v>84</v>
      </c>
      <c r="AV336" s="168" t="s">
        <v>84</v>
      </c>
      <c r="AW336" s="168" t="s">
        <v>31</v>
      </c>
      <c r="AX336" s="168" t="s">
        <v>75</v>
      </c>
      <c r="AY336" s="170" t="s">
        <v>158</v>
      </c>
    </row>
    <row r="337" spans="2:51" s="168" customFormat="1">
      <c r="B337" s="169"/>
      <c r="D337" s="162" t="s">
        <v>166</v>
      </c>
      <c r="E337" s="170" t="s">
        <v>1</v>
      </c>
      <c r="F337" s="171" t="s">
        <v>358</v>
      </c>
      <c r="H337" s="172">
        <v>16.416</v>
      </c>
      <c r="L337" s="169"/>
      <c r="M337" s="173"/>
      <c r="N337" s="174"/>
      <c r="O337" s="174"/>
      <c r="P337" s="174"/>
      <c r="Q337" s="174"/>
      <c r="R337" s="174"/>
      <c r="S337" s="174"/>
      <c r="T337" s="175"/>
      <c r="AT337" s="170" t="s">
        <v>166</v>
      </c>
      <c r="AU337" s="170" t="s">
        <v>84</v>
      </c>
      <c r="AV337" s="168" t="s">
        <v>84</v>
      </c>
      <c r="AW337" s="168" t="s">
        <v>31</v>
      </c>
      <c r="AX337" s="168" t="s">
        <v>75</v>
      </c>
      <c r="AY337" s="170" t="s">
        <v>158</v>
      </c>
    </row>
    <row r="338" spans="2:51" s="184" customFormat="1">
      <c r="B338" s="185"/>
      <c r="D338" s="162" t="s">
        <v>166</v>
      </c>
      <c r="E338" s="186" t="s">
        <v>1</v>
      </c>
      <c r="F338" s="187" t="s">
        <v>219</v>
      </c>
      <c r="H338" s="188">
        <v>1040.124</v>
      </c>
      <c r="L338" s="185"/>
      <c r="M338" s="189"/>
      <c r="N338" s="190"/>
      <c r="O338" s="190"/>
      <c r="P338" s="190"/>
      <c r="Q338" s="190"/>
      <c r="R338" s="190"/>
      <c r="S338" s="190"/>
      <c r="T338" s="191"/>
      <c r="AT338" s="186" t="s">
        <v>166</v>
      </c>
      <c r="AU338" s="186" t="s">
        <v>84</v>
      </c>
      <c r="AV338" s="184" t="s">
        <v>87</v>
      </c>
      <c r="AW338" s="184" t="s">
        <v>31</v>
      </c>
      <c r="AX338" s="184" t="s">
        <v>75</v>
      </c>
      <c r="AY338" s="186" t="s">
        <v>158</v>
      </c>
    </row>
    <row r="339" spans="2:51" s="160" customFormat="1">
      <c r="B339" s="161"/>
      <c r="D339" s="162" t="s">
        <v>166</v>
      </c>
      <c r="E339" s="163" t="s">
        <v>1</v>
      </c>
      <c r="F339" s="164" t="s">
        <v>206</v>
      </c>
      <c r="H339" s="163" t="s">
        <v>1</v>
      </c>
      <c r="L339" s="161"/>
      <c r="M339" s="165"/>
      <c r="N339" s="166"/>
      <c r="O339" s="166"/>
      <c r="P339" s="166"/>
      <c r="Q339" s="166"/>
      <c r="R339" s="166"/>
      <c r="S339" s="166"/>
      <c r="T339" s="167"/>
      <c r="AT339" s="163" t="s">
        <v>166</v>
      </c>
      <c r="AU339" s="163" t="s">
        <v>84</v>
      </c>
      <c r="AV339" s="160" t="s">
        <v>80</v>
      </c>
      <c r="AW339" s="160" t="s">
        <v>31</v>
      </c>
      <c r="AX339" s="160" t="s">
        <v>75</v>
      </c>
      <c r="AY339" s="163" t="s">
        <v>158</v>
      </c>
    </row>
    <row r="340" spans="2:51" s="168" customFormat="1">
      <c r="B340" s="169"/>
      <c r="D340" s="162" t="s">
        <v>166</v>
      </c>
      <c r="E340" s="170" t="s">
        <v>1</v>
      </c>
      <c r="F340" s="171" t="s">
        <v>359</v>
      </c>
      <c r="H340" s="172">
        <v>46.335999999999999</v>
      </c>
      <c r="L340" s="169"/>
      <c r="M340" s="173"/>
      <c r="N340" s="174"/>
      <c r="O340" s="174"/>
      <c r="P340" s="174"/>
      <c r="Q340" s="174"/>
      <c r="R340" s="174"/>
      <c r="S340" s="174"/>
      <c r="T340" s="175"/>
      <c r="AT340" s="170" t="s">
        <v>166</v>
      </c>
      <c r="AU340" s="170" t="s">
        <v>84</v>
      </c>
      <c r="AV340" s="168" t="s">
        <v>84</v>
      </c>
      <c r="AW340" s="168" t="s">
        <v>31</v>
      </c>
      <c r="AX340" s="168" t="s">
        <v>75</v>
      </c>
      <c r="AY340" s="170" t="s">
        <v>158</v>
      </c>
    </row>
    <row r="341" spans="2:51" s="168" customFormat="1" ht="22.5">
      <c r="B341" s="169"/>
      <c r="D341" s="162" t="s">
        <v>166</v>
      </c>
      <c r="E341" s="170" t="s">
        <v>1</v>
      </c>
      <c r="F341" s="171" t="s">
        <v>360</v>
      </c>
      <c r="H341" s="172">
        <v>123.815</v>
      </c>
      <c r="L341" s="169"/>
      <c r="M341" s="173"/>
      <c r="N341" s="174"/>
      <c r="O341" s="174"/>
      <c r="P341" s="174"/>
      <c r="Q341" s="174"/>
      <c r="R341" s="174"/>
      <c r="S341" s="174"/>
      <c r="T341" s="175"/>
      <c r="AT341" s="170" t="s">
        <v>166</v>
      </c>
      <c r="AU341" s="170" t="s">
        <v>84</v>
      </c>
      <c r="AV341" s="168" t="s">
        <v>84</v>
      </c>
      <c r="AW341" s="168" t="s">
        <v>31</v>
      </c>
      <c r="AX341" s="168" t="s">
        <v>75</v>
      </c>
      <c r="AY341" s="170" t="s">
        <v>158</v>
      </c>
    </row>
    <row r="342" spans="2:51" s="168" customFormat="1">
      <c r="B342" s="169"/>
      <c r="D342" s="162" t="s">
        <v>166</v>
      </c>
      <c r="E342" s="170" t="s">
        <v>1</v>
      </c>
      <c r="F342" s="171" t="s">
        <v>361</v>
      </c>
      <c r="H342" s="172">
        <v>12.41</v>
      </c>
      <c r="L342" s="169"/>
      <c r="M342" s="173"/>
      <c r="N342" s="174"/>
      <c r="O342" s="174"/>
      <c r="P342" s="174"/>
      <c r="Q342" s="174"/>
      <c r="R342" s="174"/>
      <c r="S342" s="174"/>
      <c r="T342" s="175"/>
      <c r="AT342" s="170" t="s">
        <v>166</v>
      </c>
      <c r="AU342" s="170" t="s">
        <v>84</v>
      </c>
      <c r="AV342" s="168" t="s">
        <v>84</v>
      </c>
      <c r="AW342" s="168" t="s">
        <v>31</v>
      </c>
      <c r="AX342" s="168" t="s">
        <v>75</v>
      </c>
      <c r="AY342" s="170" t="s">
        <v>158</v>
      </c>
    </row>
    <row r="343" spans="2:51" s="168" customFormat="1">
      <c r="B343" s="169"/>
      <c r="D343" s="162" t="s">
        <v>166</v>
      </c>
      <c r="E343" s="170" t="s">
        <v>1</v>
      </c>
      <c r="F343" s="171" t="s">
        <v>362</v>
      </c>
      <c r="H343" s="172">
        <v>5.968</v>
      </c>
      <c r="L343" s="169"/>
      <c r="M343" s="173"/>
      <c r="N343" s="174"/>
      <c r="O343" s="174"/>
      <c r="P343" s="174"/>
      <c r="Q343" s="174"/>
      <c r="R343" s="174"/>
      <c r="S343" s="174"/>
      <c r="T343" s="175"/>
      <c r="AT343" s="170" t="s">
        <v>166</v>
      </c>
      <c r="AU343" s="170" t="s">
        <v>84</v>
      </c>
      <c r="AV343" s="168" t="s">
        <v>84</v>
      </c>
      <c r="AW343" s="168" t="s">
        <v>31</v>
      </c>
      <c r="AX343" s="168" t="s">
        <v>75</v>
      </c>
      <c r="AY343" s="170" t="s">
        <v>158</v>
      </c>
    </row>
    <row r="344" spans="2:51" s="168" customFormat="1">
      <c r="B344" s="169"/>
      <c r="D344" s="162" t="s">
        <v>166</v>
      </c>
      <c r="E344" s="170" t="s">
        <v>1</v>
      </c>
      <c r="F344" s="171" t="s">
        <v>363</v>
      </c>
      <c r="H344" s="172">
        <v>43.213999999999999</v>
      </c>
      <c r="L344" s="169"/>
      <c r="M344" s="173"/>
      <c r="N344" s="174"/>
      <c r="O344" s="174"/>
      <c r="P344" s="174"/>
      <c r="Q344" s="174"/>
      <c r="R344" s="174"/>
      <c r="S344" s="174"/>
      <c r="T344" s="175"/>
      <c r="AT344" s="170" t="s">
        <v>166</v>
      </c>
      <c r="AU344" s="170" t="s">
        <v>84</v>
      </c>
      <c r="AV344" s="168" t="s">
        <v>84</v>
      </c>
      <c r="AW344" s="168" t="s">
        <v>31</v>
      </c>
      <c r="AX344" s="168" t="s">
        <v>75</v>
      </c>
      <c r="AY344" s="170" t="s">
        <v>158</v>
      </c>
    </row>
    <row r="345" spans="2:51" s="168" customFormat="1">
      <c r="B345" s="169"/>
      <c r="D345" s="162" t="s">
        <v>166</v>
      </c>
      <c r="E345" s="170" t="s">
        <v>1</v>
      </c>
      <c r="F345" s="171" t="s">
        <v>364</v>
      </c>
      <c r="H345" s="172">
        <v>13.294</v>
      </c>
      <c r="L345" s="169"/>
      <c r="M345" s="173"/>
      <c r="N345" s="174"/>
      <c r="O345" s="174"/>
      <c r="P345" s="174"/>
      <c r="Q345" s="174"/>
      <c r="R345" s="174"/>
      <c r="S345" s="174"/>
      <c r="T345" s="175"/>
      <c r="AT345" s="170" t="s">
        <v>166</v>
      </c>
      <c r="AU345" s="170" t="s">
        <v>84</v>
      </c>
      <c r="AV345" s="168" t="s">
        <v>84</v>
      </c>
      <c r="AW345" s="168" t="s">
        <v>31</v>
      </c>
      <c r="AX345" s="168" t="s">
        <v>75</v>
      </c>
      <c r="AY345" s="170" t="s">
        <v>158</v>
      </c>
    </row>
    <row r="346" spans="2:51" s="168" customFormat="1">
      <c r="B346" s="169"/>
      <c r="D346" s="162" t="s">
        <v>166</v>
      </c>
      <c r="E346" s="170" t="s">
        <v>1</v>
      </c>
      <c r="F346" s="171" t="s">
        <v>365</v>
      </c>
      <c r="H346" s="172">
        <v>6.4359999999999999</v>
      </c>
      <c r="L346" s="169"/>
      <c r="M346" s="173"/>
      <c r="N346" s="174"/>
      <c r="O346" s="174"/>
      <c r="P346" s="174"/>
      <c r="Q346" s="174"/>
      <c r="R346" s="174"/>
      <c r="S346" s="174"/>
      <c r="T346" s="175"/>
      <c r="AT346" s="170" t="s">
        <v>166</v>
      </c>
      <c r="AU346" s="170" t="s">
        <v>84</v>
      </c>
      <c r="AV346" s="168" t="s">
        <v>84</v>
      </c>
      <c r="AW346" s="168" t="s">
        <v>31</v>
      </c>
      <c r="AX346" s="168" t="s">
        <v>75</v>
      </c>
      <c r="AY346" s="170" t="s">
        <v>158</v>
      </c>
    </row>
    <row r="347" spans="2:51" s="168" customFormat="1">
      <c r="B347" s="169"/>
      <c r="D347" s="162" t="s">
        <v>166</v>
      </c>
      <c r="E347" s="170" t="s">
        <v>1</v>
      </c>
      <c r="F347" s="171" t="s">
        <v>366</v>
      </c>
      <c r="H347" s="172">
        <v>39.456000000000003</v>
      </c>
      <c r="L347" s="169"/>
      <c r="M347" s="173"/>
      <c r="N347" s="174"/>
      <c r="O347" s="174"/>
      <c r="P347" s="174"/>
      <c r="Q347" s="174"/>
      <c r="R347" s="174"/>
      <c r="S347" s="174"/>
      <c r="T347" s="175"/>
      <c r="AT347" s="170" t="s">
        <v>166</v>
      </c>
      <c r="AU347" s="170" t="s">
        <v>84</v>
      </c>
      <c r="AV347" s="168" t="s">
        <v>84</v>
      </c>
      <c r="AW347" s="168" t="s">
        <v>31</v>
      </c>
      <c r="AX347" s="168" t="s">
        <v>75</v>
      </c>
      <c r="AY347" s="170" t="s">
        <v>158</v>
      </c>
    </row>
    <row r="348" spans="2:51" s="168" customFormat="1" ht="22.5">
      <c r="B348" s="169"/>
      <c r="D348" s="162" t="s">
        <v>166</v>
      </c>
      <c r="E348" s="170" t="s">
        <v>1</v>
      </c>
      <c r="F348" s="171" t="s">
        <v>367</v>
      </c>
      <c r="H348" s="172">
        <v>24.686</v>
      </c>
      <c r="L348" s="169"/>
      <c r="M348" s="173"/>
      <c r="N348" s="174"/>
      <c r="O348" s="174"/>
      <c r="P348" s="174"/>
      <c r="Q348" s="174"/>
      <c r="R348" s="174"/>
      <c r="S348" s="174"/>
      <c r="T348" s="175"/>
      <c r="AT348" s="170" t="s">
        <v>166</v>
      </c>
      <c r="AU348" s="170" t="s">
        <v>84</v>
      </c>
      <c r="AV348" s="168" t="s">
        <v>84</v>
      </c>
      <c r="AW348" s="168" t="s">
        <v>31</v>
      </c>
      <c r="AX348" s="168" t="s">
        <v>75</v>
      </c>
      <c r="AY348" s="170" t="s">
        <v>158</v>
      </c>
    </row>
    <row r="349" spans="2:51" s="168" customFormat="1">
      <c r="B349" s="169"/>
      <c r="D349" s="162" t="s">
        <v>166</v>
      </c>
      <c r="E349" s="170" t="s">
        <v>1</v>
      </c>
      <c r="F349" s="171" t="s">
        <v>368</v>
      </c>
      <c r="H349" s="172">
        <v>11.22</v>
      </c>
      <c r="L349" s="169"/>
      <c r="M349" s="173"/>
      <c r="N349" s="174"/>
      <c r="O349" s="174"/>
      <c r="P349" s="174"/>
      <c r="Q349" s="174"/>
      <c r="R349" s="174"/>
      <c r="S349" s="174"/>
      <c r="T349" s="175"/>
      <c r="AT349" s="170" t="s">
        <v>166</v>
      </c>
      <c r="AU349" s="170" t="s">
        <v>84</v>
      </c>
      <c r="AV349" s="168" t="s">
        <v>84</v>
      </c>
      <c r="AW349" s="168" t="s">
        <v>31</v>
      </c>
      <c r="AX349" s="168" t="s">
        <v>75</v>
      </c>
      <c r="AY349" s="170" t="s">
        <v>158</v>
      </c>
    </row>
    <row r="350" spans="2:51" s="168" customFormat="1">
      <c r="B350" s="169"/>
      <c r="D350" s="162" t="s">
        <v>166</v>
      </c>
      <c r="E350" s="170" t="s">
        <v>1</v>
      </c>
      <c r="F350" s="171" t="s">
        <v>369</v>
      </c>
      <c r="H350" s="172">
        <v>43.213999999999999</v>
      </c>
      <c r="L350" s="169"/>
      <c r="M350" s="173"/>
      <c r="N350" s="174"/>
      <c r="O350" s="174"/>
      <c r="P350" s="174"/>
      <c r="Q350" s="174"/>
      <c r="R350" s="174"/>
      <c r="S350" s="174"/>
      <c r="T350" s="175"/>
      <c r="AT350" s="170" t="s">
        <v>166</v>
      </c>
      <c r="AU350" s="170" t="s">
        <v>84</v>
      </c>
      <c r="AV350" s="168" t="s">
        <v>84</v>
      </c>
      <c r="AW350" s="168" t="s">
        <v>31</v>
      </c>
      <c r="AX350" s="168" t="s">
        <v>75</v>
      </c>
      <c r="AY350" s="170" t="s">
        <v>158</v>
      </c>
    </row>
    <row r="351" spans="2:51" s="168" customFormat="1">
      <c r="B351" s="169"/>
      <c r="D351" s="162" t="s">
        <v>166</v>
      </c>
      <c r="E351" s="170" t="s">
        <v>1</v>
      </c>
      <c r="F351" s="171" t="s">
        <v>370</v>
      </c>
      <c r="H351" s="172">
        <v>43.213999999999999</v>
      </c>
      <c r="L351" s="169"/>
      <c r="M351" s="173"/>
      <c r="N351" s="174"/>
      <c r="O351" s="174"/>
      <c r="P351" s="174"/>
      <c r="Q351" s="174"/>
      <c r="R351" s="174"/>
      <c r="S351" s="174"/>
      <c r="T351" s="175"/>
      <c r="AT351" s="170" t="s">
        <v>166</v>
      </c>
      <c r="AU351" s="170" t="s">
        <v>84</v>
      </c>
      <c r="AV351" s="168" t="s">
        <v>84</v>
      </c>
      <c r="AW351" s="168" t="s">
        <v>31</v>
      </c>
      <c r="AX351" s="168" t="s">
        <v>75</v>
      </c>
      <c r="AY351" s="170" t="s">
        <v>158</v>
      </c>
    </row>
    <row r="352" spans="2:51" s="168" customFormat="1">
      <c r="B352" s="169"/>
      <c r="D352" s="162" t="s">
        <v>166</v>
      </c>
      <c r="E352" s="170" t="s">
        <v>1</v>
      </c>
      <c r="F352" s="171" t="s">
        <v>371</v>
      </c>
      <c r="H352" s="172">
        <v>10.231999999999999</v>
      </c>
      <c r="L352" s="169"/>
      <c r="M352" s="173"/>
      <c r="N352" s="174"/>
      <c r="O352" s="174"/>
      <c r="P352" s="174"/>
      <c r="Q352" s="174"/>
      <c r="R352" s="174"/>
      <c r="S352" s="174"/>
      <c r="T352" s="175"/>
      <c r="AT352" s="170" t="s">
        <v>166</v>
      </c>
      <c r="AU352" s="170" t="s">
        <v>84</v>
      </c>
      <c r="AV352" s="168" t="s">
        <v>84</v>
      </c>
      <c r="AW352" s="168" t="s">
        <v>31</v>
      </c>
      <c r="AX352" s="168" t="s">
        <v>75</v>
      </c>
      <c r="AY352" s="170" t="s">
        <v>158</v>
      </c>
    </row>
    <row r="353" spans="2:51" s="168" customFormat="1" ht="22.5">
      <c r="B353" s="169"/>
      <c r="D353" s="162" t="s">
        <v>166</v>
      </c>
      <c r="E353" s="170" t="s">
        <v>1</v>
      </c>
      <c r="F353" s="171" t="s">
        <v>372</v>
      </c>
      <c r="H353" s="172">
        <v>24.686</v>
      </c>
      <c r="L353" s="169"/>
      <c r="M353" s="173"/>
      <c r="N353" s="174"/>
      <c r="O353" s="174"/>
      <c r="P353" s="174"/>
      <c r="Q353" s="174"/>
      <c r="R353" s="174"/>
      <c r="S353" s="174"/>
      <c r="T353" s="175"/>
      <c r="AT353" s="170" t="s">
        <v>166</v>
      </c>
      <c r="AU353" s="170" t="s">
        <v>84</v>
      </c>
      <c r="AV353" s="168" t="s">
        <v>84</v>
      </c>
      <c r="AW353" s="168" t="s">
        <v>31</v>
      </c>
      <c r="AX353" s="168" t="s">
        <v>75</v>
      </c>
      <c r="AY353" s="170" t="s">
        <v>158</v>
      </c>
    </row>
    <row r="354" spans="2:51" s="168" customFormat="1">
      <c r="B354" s="169"/>
      <c r="D354" s="162" t="s">
        <v>166</v>
      </c>
      <c r="E354" s="170" t="s">
        <v>1</v>
      </c>
      <c r="F354" s="171" t="s">
        <v>373</v>
      </c>
      <c r="H354" s="172">
        <v>11.22</v>
      </c>
      <c r="L354" s="169"/>
      <c r="M354" s="173"/>
      <c r="N354" s="174"/>
      <c r="O354" s="174"/>
      <c r="P354" s="174"/>
      <c r="Q354" s="174"/>
      <c r="R354" s="174"/>
      <c r="S354" s="174"/>
      <c r="T354" s="175"/>
      <c r="AT354" s="170" t="s">
        <v>166</v>
      </c>
      <c r="AU354" s="170" t="s">
        <v>84</v>
      </c>
      <c r="AV354" s="168" t="s">
        <v>84</v>
      </c>
      <c r="AW354" s="168" t="s">
        <v>31</v>
      </c>
      <c r="AX354" s="168" t="s">
        <v>75</v>
      </c>
      <c r="AY354" s="170" t="s">
        <v>158</v>
      </c>
    </row>
    <row r="355" spans="2:51" s="168" customFormat="1">
      <c r="B355" s="169"/>
      <c r="D355" s="162" t="s">
        <v>166</v>
      </c>
      <c r="E355" s="170" t="s">
        <v>1</v>
      </c>
      <c r="F355" s="171" t="s">
        <v>374</v>
      </c>
      <c r="H355" s="172">
        <v>43.213999999999999</v>
      </c>
      <c r="L355" s="169"/>
      <c r="M355" s="173"/>
      <c r="N355" s="174"/>
      <c r="O355" s="174"/>
      <c r="P355" s="174"/>
      <c r="Q355" s="174"/>
      <c r="R355" s="174"/>
      <c r="S355" s="174"/>
      <c r="T355" s="175"/>
      <c r="AT355" s="170" t="s">
        <v>166</v>
      </c>
      <c r="AU355" s="170" t="s">
        <v>84</v>
      </c>
      <c r="AV355" s="168" t="s">
        <v>84</v>
      </c>
      <c r="AW355" s="168" t="s">
        <v>31</v>
      </c>
      <c r="AX355" s="168" t="s">
        <v>75</v>
      </c>
      <c r="AY355" s="170" t="s">
        <v>158</v>
      </c>
    </row>
    <row r="356" spans="2:51" s="168" customFormat="1">
      <c r="B356" s="169"/>
      <c r="D356" s="162" t="s">
        <v>166</v>
      </c>
      <c r="E356" s="170" t="s">
        <v>1</v>
      </c>
      <c r="F356" s="171" t="s">
        <v>375</v>
      </c>
      <c r="H356" s="172">
        <v>43.213999999999999</v>
      </c>
      <c r="L356" s="169"/>
      <c r="M356" s="173"/>
      <c r="N356" s="174"/>
      <c r="O356" s="174"/>
      <c r="P356" s="174"/>
      <c r="Q356" s="174"/>
      <c r="R356" s="174"/>
      <c r="S356" s="174"/>
      <c r="T356" s="175"/>
      <c r="AT356" s="170" t="s">
        <v>166</v>
      </c>
      <c r="AU356" s="170" t="s">
        <v>84</v>
      </c>
      <c r="AV356" s="168" t="s">
        <v>84</v>
      </c>
      <c r="AW356" s="168" t="s">
        <v>31</v>
      </c>
      <c r="AX356" s="168" t="s">
        <v>75</v>
      </c>
      <c r="AY356" s="170" t="s">
        <v>158</v>
      </c>
    </row>
    <row r="357" spans="2:51" s="168" customFormat="1">
      <c r="B357" s="169"/>
      <c r="D357" s="162" t="s">
        <v>166</v>
      </c>
      <c r="E357" s="170" t="s">
        <v>1</v>
      </c>
      <c r="F357" s="171" t="s">
        <v>376</v>
      </c>
      <c r="H357" s="172">
        <v>10.231999999999999</v>
      </c>
      <c r="L357" s="169"/>
      <c r="M357" s="173"/>
      <c r="N357" s="174"/>
      <c r="O357" s="174"/>
      <c r="P357" s="174"/>
      <c r="Q357" s="174"/>
      <c r="R357" s="174"/>
      <c r="S357" s="174"/>
      <c r="T357" s="175"/>
      <c r="AT357" s="170" t="s">
        <v>166</v>
      </c>
      <c r="AU357" s="170" t="s">
        <v>84</v>
      </c>
      <c r="AV357" s="168" t="s">
        <v>84</v>
      </c>
      <c r="AW357" s="168" t="s">
        <v>31</v>
      </c>
      <c r="AX357" s="168" t="s">
        <v>75</v>
      </c>
      <c r="AY357" s="170" t="s">
        <v>158</v>
      </c>
    </row>
    <row r="358" spans="2:51" s="168" customFormat="1" ht="22.5">
      <c r="B358" s="169"/>
      <c r="D358" s="162" t="s">
        <v>166</v>
      </c>
      <c r="E358" s="170" t="s">
        <v>1</v>
      </c>
      <c r="F358" s="171" t="s">
        <v>377</v>
      </c>
      <c r="H358" s="172">
        <v>24.686</v>
      </c>
      <c r="L358" s="169"/>
      <c r="M358" s="173"/>
      <c r="N358" s="174"/>
      <c r="O358" s="174"/>
      <c r="P358" s="174"/>
      <c r="Q358" s="174"/>
      <c r="R358" s="174"/>
      <c r="S358" s="174"/>
      <c r="T358" s="175"/>
      <c r="AT358" s="170" t="s">
        <v>166</v>
      </c>
      <c r="AU358" s="170" t="s">
        <v>84</v>
      </c>
      <c r="AV358" s="168" t="s">
        <v>84</v>
      </c>
      <c r="AW358" s="168" t="s">
        <v>31</v>
      </c>
      <c r="AX358" s="168" t="s">
        <v>75</v>
      </c>
      <c r="AY358" s="170" t="s">
        <v>158</v>
      </c>
    </row>
    <row r="359" spans="2:51" s="168" customFormat="1">
      <c r="B359" s="169"/>
      <c r="D359" s="162" t="s">
        <v>166</v>
      </c>
      <c r="E359" s="170" t="s">
        <v>1</v>
      </c>
      <c r="F359" s="171" t="s">
        <v>378</v>
      </c>
      <c r="H359" s="172">
        <v>11.22</v>
      </c>
      <c r="L359" s="169"/>
      <c r="M359" s="173"/>
      <c r="N359" s="174"/>
      <c r="O359" s="174"/>
      <c r="P359" s="174"/>
      <c r="Q359" s="174"/>
      <c r="R359" s="174"/>
      <c r="S359" s="174"/>
      <c r="T359" s="175"/>
      <c r="AT359" s="170" t="s">
        <v>166</v>
      </c>
      <c r="AU359" s="170" t="s">
        <v>84</v>
      </c>
      <c r="AV359" s="168" t="s">
        <v>84</v>
      </c>
      <c r="AW359" s="168" t="s">
        <v>31</v>
      </c>
      <c r="AX359" s="168" t="s">
        <v>75</v>
      </c>
      <c r="AY359" s="170" t="s">
        <v>158</v>
      </c>
    </row>
    <row r="360" spans="2:51" s="168" customFormat="1">
      <c r="B360" s="169"/>
      <c r="D360" s="162" t="s">
        <v>166</v>
      </c>
      <c r="E360" s="170" t="s">
        <v>1</v>
      </c>
      <c r="F360" s="171" t="s">
        <v>379</v>
      </c>
      <c r="H360" s="172">
        <v>43.213999999999999</v>
      </c>
      <c r="L360" s="169"/>
      <c r="M360" s="173"/>
      <c r="N360" s="174"/>
      <c r="O360" s="174"/>
      <c r="P360" s="174"/>
      <c r="Q360" s="174"/>
      <c r="R360" s="174"/>
      <c r="S360" s="174"/>
      <c r="T360" s="175"/>
      <c r="AT360" s="170" t="s">
        <v>166</v>
      </c>
      <c r="AU360" s="170" t="s">
        <v>84</v>
      </c>
      <c r="AV360" s="168" t="s">
        <v>84</v>
      </c>
      <c r="AW360" s="168" t="s">
        <v>31</v>
      </c>
      <c r="AX360" s="168" t="s">
        <v>75</v>
      </c>
      <c r="AY360" s="170" t="s">
        <v>158</v>
      </c>
    </row>
    <row r="361" spans="2:51" s="168" customFormat="1">
      <c r="B361" s="169"/>
      <c r="D361" s="162" t="s">
        <v>166</v>
      </c>
      <c r="E361" s="170" t="s">
        <v>1</v>
      </c>
      <c r="F361" s="171" t="s">
        <v>380</v>
      </c>
      <c r="H361" s="172">
        <v>43.213999999999999</v>
      </c>
      <c r="L361" s="169"/>
      <c r="M361" s="173"/>
      <c r="N361" s="174"/>
      <c r="O361" s="174"/>
      <c r="P361" s="174"/>
      <c r="Q361" s="174"/>
      <c r="R361" s="174"/>
      <c r="S361" s="174"/>
      <c r="T361" s="175"/>
      <c r="AT361" s="170" t="s">
        <v>166</v>
      </c>
      <c r="AU361" s="170" t="s">
        <v>84</v>
      </c>
      <c r="AV361" s="168" t="s">
        <v>84</v>
      </c>
      <c r="AW361" s="168" t="s">
        <v>31</v>
      </c>
      <c r="AX361" s="168" t="s">
        <v>75</v>
      </c>
      <c r="AY361" s="170" t="s">
        <v>158</v>
      </c>
    </row>
    <row r="362" spans="2:51" s="168" customFormat="1">
      <c r="B362" s="169"/>
      <c r="D362" s="162" t="s">
        <v>166</v>
      </c>
      <c r="E362" s="170" t="s">
        <v>1</v>
      </c>
      <c r="F362" s="171" t="s">
        <v>381</v>
      </c>
      <c r="H362" s="172">
        <v>13.352</v>
      </c>
      <c r="L362" s="169"/>
      <c r="M362" s="173"/>
      <c r="N362" s="174"/>
      <c r="O362" s="174"/>
      <c r="P362" s="174"/>
      <c r="Q362" s="174"/>
      <c r="R362" s="174"/>
      <c r="S362" s="174"/>
      <c r="T362" s="175"/>
      <c r="AT362" s="170" t="s">
        <v>166</v>
      </c>
      <c r="AU362" s="170" t="s">
        <v>84</v>
      </c>
      <c r="AV362" s="168" t="s">
        <v>84</v>
      </c>
      <c r="AW362" s="168" t="s">
        <v>31</v>
      </c>
      <c r="AX362" s="168" t="s">
        <v>75</v>
      </c>
      <c r="AY362" s="170" t="s">
        <v>158</v>
      </c>
    </row>
    <row r="363" spans="2:51" s="168" customFormat="1" ht="22.5">
      <c r="B363" s="169"/>
      <c r="D363" s="162" t="s">
        <v>166</v>
      </c>
      <c r="E363" s="170" t="s">
        <v>1</v>
      </c>
      <c r="F363" s="171" t="s">
        <v>382</v>
      </c>
      <c r="H363" s="172">
        <v>24.686</v>
      </c>
      <c r="L363" s="169"/>
      <c r="M363" s="173"/>
      <c r="N363" s="174"/>
      <c r="O363" s="174"/>
      <c r="P363" s="174"/>
      <c r="Q363" s="174"/>
      <c r="R363" s="174"/>
      <c r="S363" s="174"/>
      <c r="T363" s="175"/>
      <c r="AT363" s="170" t="s">
        <v>166</v>
      </c>
      <c r="AU363" s="170" t="s">
        <v>84</v>
      </c>
      <c r="AV363" s="168" t="s">
        <v>84</v>
      </c>
      <c r="AW363" s="168" t="s">
        <v>31</v>
      </c>
      <c r="AX363" s="168" t="s">
        <v>75</v>
      </c>
      <c r="AY363" s="170" t="s">
        <v>158</v>
      </c>
    </row>
    <row r="364" spans="2:51" s="168" customFormat="1">
      <c r="B364" s="169"/>
      <c r="D364" s="162" t="s">
        <v>166</v>
      </c>
      <c r="E364" s="170" t="s">
        <v>1</v>
      </c>
      <c r="F364" s="171" t="s">
        <v>383</v>
      </c>
      <c r="H364" s="172">
        <v>13.352</v>
      </c>
      <c r="L364" s="169"/>
      <c r="M364" s="173"/>
      <c r="N364" s="174"/>
      <c r="O364" s="174"/>
      <c r="P364" s="174"/>
      <c r="Q364" s="174"/>
      <c r="R364" s="174"/>
      <c r="S364" s="174"/>
      <c r="T364" s="175"/>
      <c r="AT364" s="170" t="s">
        <v>166</v>
      </c>
      <c r="AU364" s="170" t="s">
        <v>84</v>
      </c>
      <c r="AV364" s="168" t="s">
        <v>84</v>
      </c>
      <c r="AW364" s="168" t="s">
        <v>31</v>
      </c>
      <c r="AX364" s="168" t="s">
        <v>75</v>
      </c>
      <c r="AY364" s="170" t="s">
        <v>158</v>
      </c>
    </row>
    <row r="365" spans="2:51" s="168" customFormat="1">
      <c r="B365" s="169"/>
      <c r="D365" s="162" t="s">
        <v>166</v>
      </c>
      <c r="E365" s="170" t="s">
        <v>1</v>
      </c>
      <c r="F365" s="171" t="s">
        <v>384</v>
      </c>
      <c r="H365" s="172">
        <v>36.973999999999997</v>
      </c>
      <c r="L365" s="169"/>
      <c r="M365" s="173"/>
      <c r="N365" s="174"/>
      <c r="O365" s="174"/>
      <c r="P365" s="174"/>
      <c r="Q365" s="174"/>
      <c r="R365" s="174"/>
      <c r="S365" s="174"/>
      <c r="T365" s="175"/>
      <c r="AT365" s="170" t="s">
        <v>166</v>
      </c>
      <c r="AU365" s="170" t="s">
        <v>84</v>
      </c>
      <c r="AV365" s="168" t="s">
        <v>84</v>
      </c>
      <c r="AW365" s="168" t="s">
        <v>31</v>
      </c>
      <c r="AX365" s="168" t="s">
        <v>75</v>
      </c>
      <c r="AY365" s="170" t="s">
        <v>158</v>
      </c>
    </row>
    <row r="366" spans="2:51" s="168" customFormat="1">
      <c r="B366" s="169"/>
      <c r="D366" s="162" t="s">
        <v>166</v>
      </c>
      <c r="E366" s="170" t="s">
        <v>1</v>
      </c>
      <c r="F366" s="171" t="s">
        <v>385</v>
      </c>
      <c r="H366" s="172">
        <v>36.973999999999997</v>
      </c>
      <c r="L366" s="169"/>
      <c r="M366" s="173"/>
      <c r="N366" s="174"/>
      <c r="O366" s="174"/>
      <c r="P366" s="174"/>
      <c r="Q366" s="174"/>
      <c r="R366" s="174"/>
      <c r="S366" s="174"/>
      <c r="T366" s="175"/>
      <c r="AT366" s="170" t="s">
        <v>166</v>
      </c>
      <c r="AU366" s="170" t="s">
        <v>84</v>
      </c>
      <c r="AV366" s="168" t="s">
        <v>84</v>
      </c>
      <c r="AW366" s="168" t="s">
        <v>31</v>
      </c>
      <c r="AX366" s="168" t="s">
        <v>75</v>
      </c>
      <c r="AY366" s="170" t="s">
        <v>158</v>
      </c>
    </row>
    <row r="367" spans="2:51" s="168" customFormat="1">
      <c r="B367" s="169"/>
      <c r="D367" s="162" t="s">
        <v>166</v>
      </c>
      <c r="E367" s="170" t="s">
        <v>1</v>
      </c>
      <c r="F367" s="171" t="s">
        <v>386</v>
      </c>
      <c r="H367" s="172">
        <v>11.209</v>
      </c>
      <c r="L367" s="169"/>
      <c r="M367" s="173"/>
      <c r="N367" s="174"/>
      <c r="O367" s="174"/>
      <c r="P367" s="174"/>
      <c r="Q367" s="174"/>
      <c r="R367" s="174"/>
      <c r="S367" s="174"/>
      <c r="T367" s="175"/>
      <c r="AT367" s="170" t="s">
        <v>166</v>
      </c>
      <c r="AU367" s="170" t="s">
        <v>84</v>
      </c>
      <c r="AV367" s="168" t="s">
        <v>84</v>
      </c>
      <c r="AW367" s="168" t="s">
        <v>31</v>
      </c>
      <c r="AX367" s="168" t="s">
        <v>75</v>
      </c>
      <c r="AY367" s="170" t="s">
        <v>158</v>
      </c>
    </row>
    <row r="368" spans="2:51" s="168" customFormat="1" ht="22.5">
      <c r="B368" s="169"/>
      <c r="D368" s="162" t="s">
        <v>166</v>
      </c>
      <c r="E368" s="170" t="s">
        <v>1</v>
      </c>
      <c r="F368" s="171" t="s">
        <v>387</v>
      </c>
      <c r="H368" s="172">
        <v>24.686</v>
      </c>
      <c r="L368" s="169"/>
      <c r="M368" s="173"/>
      <c r="N368" s="174"/>
      <c r="O368" s="174"/>
      <c r="P368" s="174"/>
      <c r="Q368" s="174"/>
      <c r="R368" s="174"/>
      <c r="S368" s="174"/>
      <c r="T368" s="175"/>
      <c r="AT368" s="170" t="s">
        <v>166</v>
      </c>
      <c r="AU368" s="170" t="s">
        <v>84</v>
      </c>
      <c r="AV368" s="168" t="s">
        <v>84</v>
      </c>
      <c r="AW368" s="168" t="s">
        <v>31</v>
      </c>
      <c r="AX368" s="168" t="s">
        <v>75</v>
      </c>
      <c r="AY368" s="170" t="s">
        <v>158</v>
      </c>
    </row>
    <row r="369" spans="2:51" s="168" customFormat="1">
      <c r="B369" s="169"/>
      <c r="D369" s="162" t="s">
        <v>166</v>
      </c>
      <c r="E369" s="170" t="s">
        <v>1</v>
      </c>
      <c r="F369" s="171" t="s">
        <v>388</v>
      </c>
      <c r="H369" s="172">
        <v>11.209</v>
      </c>
      <c r="L369" s="169"/>
      <c r="M369" s="173"/>
      <c r="N369" s="174"/>
      <c r="O369" s="174"/>
      <c r="P369" s="174"/>
      <c r="Q369" s="174"/>
      <c r="R369" s="174"/>
      <c r="S369" s="174"/>
      <c r="T369" s="175"/>
      <c r="AT369" s="170" t="s">
        <v>166</v>
      </c>
      <c r="AU369" s="170" t="s">
        <v>84</v>
      </c>
      <c r="AV369" s="168" t="s">
        <v>84</v>
      </c>
      <c r="AW369" s="168" t="s">
        <v>31</v>
      </c>
      <c r="AX369" s="168" t="s">
        <v>75</v>
      </c>
      <c r="AY369" s="170" t="s">
        <v>158</v>
      </c>
    </row>
    <row r="370" spans="2:51" s="168" customFormat="1">
      <c r="B370" s="169"/>
      <c r="D370" s="162" t="s">
        <v>166</v>
      </c>
      <c r="E370" s="170" t="s">
        <v>1</v>
      </c>
      <c r="F370" s="171" t="s">
        <v>389</v>
      </c>
      <c r="H370" s="172">
        <v>36.973999999999997</v>
      </c>
      <c r="L370" s="169"/>
      <c r="M370" s="173"/>
      <c r="N370" s="174"/>
      <c r="O370" s="174"/>
      <c r="P370" s="174"/>
      <c r="Q370" s="174"/>
      <c r="R370" s="174"/>
      <c r="S370" s="174"/>
      <c r="T370" s="175"/>
      <c r="AT370" s="170" t="s">
        <v>166</v>
      </c>
      <c r="AU370" s="170" t="s">
        <v>84</v>
      </c>
      <c r="AV370" s="168" t="s">
        <v>84</v>
      </c>
      <c r="AW370" s="168" t="s">
        <v>31</v>
      </c>
      <c r="AX370" s="168" t="s">
        <v>75</v>
      </c>
      <c r="AY370" s="170" t="s">
        <v>158</v>
      </c>
    </row>
    <row r="371" spans="2:51" s="168" customFormat="1">
      <c r="B371" s="169"/>
      <c r="D371" s="162" t="s">
        <v>166</v>
      </c>
      <c r="E371" s="170" t="s">
        <v>1</v>
      </c>
      <c r="F371" s="171" t="s">
        <v>390</v>
      </c>
      <c r="H371" s="172">
        <v>36.973999999999997</v>
      </c>
      <c r="L371" s="169"/>
      <c r="M371" s="173"/>
      <c r="N371" s="174"/>
      <c r="O371" s="174"/>
      <c r="P371" s="174"/>
      <c r="Q371" s="174"/>
      <c r="R371" s="174"/>
      <c r="S371" s="174"/>
      <c r="T371" s="175"/>
      <c r="AT371" s="170" t="s">
        <v>166</v>
      </c>
      <c r="AU371" s="170" t="s">
        <v>84</v>
      </c>
      <c r="AV371" s="168" t="s">
        <v>84</v>
      </c>
      <c r="AW371" s="168" t="s">
        <v>31</v>
      </c>
      <c r="AX371" s="168" t="s">
        <v>75</v>
      </c>
      <c r="AY371" s="170" t="s">
        <v>158</v>
      </c>
    </row>
    <row r="372" spans="2:51" s="168" customFormat="1">
      <c r="B372" s="169"/>
      <c r="D372" s="162" t="s">
        <v>166</v>
      </c>
      <c r="E372" s="170" t="s">
        <v>1</v>
      </c>
      <c r="F372" s="171" t="s">
        <v>391</v>
      </c>
      <c r="H372" s="172">
        <v>10.362</v>
      </c>
      <c r="L372" s="169"/>
      <c r="M372" s="173"/>
      <c r="N372" s="174"/>
      <c r="O372" s="174"/>
      <c r="P372" s="174"/>
      <c r="Q372" s="174"/>
      <c r="R372" s="174"/>
      <c r="S372" s="174"/>
      <c r="T372" s="175"/>
      <c r="AT372" s="170" t="s">
        <v>166</v>
      </c>
      <c r="AU372" s="170" t="s">
        <v>84</v>
      </c>
      <c r="AV372" s="168" t="s">
        <v>84</v>
      </c>
      <c r="AW372" s="168" t="s">
        <v>31</v>
      </c>
      <c r="AX372" s="168" t="s">
        <v>75</v>
      </c>
      <c r="AY372" s="170" t="s">
        <v>158</v>
      </c>
    </row>
    <row r="373" spans="2:51" s="168" customFormat="1">
      <c r="B373" s="169"/>
      <c r="D373" s="162" t="s">
        <v>166</v>
      </c>
      <c r="E373" s="170" t="s">
        <v>1</v>
      </c>
      <c r="F373" s="171" t="s">
        <v>392</v>
      </c>
      <c r="H373" s="172">
        <v>6.7830000000000004</v>
      </c>
      <c r="L373" s="169"/>
      <c r="M373" s="173"/>
      <c r="N373" s="174"/>
      <c r="O373" s="174"/>
      <c r="P373" s="174"/>
      <c r="Q373" s="174"/>
      <c r="R373" s="174"/>
      <c r="S373" s="174"/>
      <c r="T373" s="175"/>
      <c r="AT373" s="170" t="s">
        <v>166</v>
      </c>
      <c r="AU373" s="170" t="s">
        <v>84</v>
      </c>
      <c r="AV373" s="168" t="s">
        <v>84</v>
      </c>
      <c r="AW373" s="168" t="s">
        <v>31</v>
      </c>
      <c r="AX373" s="168" t="s">
        <v>75</v>
      </c>
      <c r="AY373" s="170" t="s">
        <v>158</v>
      </c>
    </row>
    <row r="374" spans="2:51" s="168" customFormat="1">
      <c r="B374" s="169"/>
      <c r="D374" s="162" t="s">
        <v>166</v>
      </c>
      <c r="E374" s="170" t="s">
        <v>1</v>
      </c>
      <c r="F374" s="171" t="s">
        <v>393</v>
      </c>
      <c r="H374" s="172">
        <v>29.762</v>
      </c>
      <c r="L374" s="169"/>
      <c r="M374" s="173"/>
      <c r="N374" s="174"/>
      <c r="O374" s="174"/>
      <c r="P374" s="174"/>
      <c r="Q374" s="174"/>
      <c r="R374" s="174"/>
      <c r="S374" s="174"/>
      <c r="T374" s="175"/>
      <c r="AT374" s="170" t="s">
        <v>166</v>
      </c>
      <c r="AU374" s="170" t="s">
        <v>84</v>
      </c>
      <c r="AV374" s="168" t="s">
        <v>84</v>
      </c>
      <c r="AW374" s="168" t="s">
        <v>31</v>
      </c>
      <c r="AX374" s="168" t="s">
        <v>75</v>
      </c>
      <c r="AY374" s="170" t="s">
        <v>158</v>
      </c>
    </row>
    <row r="375" spans="2:51" s="168" customFormat="1">
      <c r="B375" s="169"/>
      <c r="D375" s="162" t="s">
        <v>166</v>
      </c>
      <c r="E375" s="170" t="s">
        <v>1</v>
      </c>
      <c r="F375" s="171" t="s">
        <v>394</v>
      </c>
      <c r="H375" s="172">
        <v>6.7830000000000004</v>
      </c>
      <c r="L375" s="169"/>
      <c r="M375" s="173"/>
      <c r="N375" s="174"/>
      <c r="O375" s="174"/>
      <c r="P375" s="174"/>
      <c r="Q375" s="174"/>
      <c r="R375" s="174"/>
      <c r="S375" s="174"/>
      <c r="T375" s="175"/>
      <c r="AT375" s="170" t="s">
        <v>166</v>
      </c>
      <c r="AU375" s="170" t="s">
        <v>84</v>
      </c>
      <c r="AV375" s="168" t="s">
        <v>84</v>
      </c>
      <c r="AW375" s="168" t="s">
        <v>31</v>
      </c>
      <c r="AX375" s="168" t="s">
        <v>75</v>
      </c>
      <c r="AY375" s="170" t="s">
        <v>158</v>
      </c>
    </row>
    <row r="376" spans="2:51" s="168" customFormat="1">
      <c r="B376" s="169"/>
      <c r="D376" s="162" t="s">
        <v>166</v>
      </c>
      <c r="E376" s="170" t="s">
        <v>1</v>
      </c>
      <c r="F376" s="171" t="s">
        <v>395</v>
      </c>
      <c r="H376" s="172">
        <v>29.762</v>
      </c>
      <c r="L376" s="169"/>
      <c r="M376" s="173"/>
      <c r="N376" s="174"/>
      <c r="O376" s="174"/>
      <c r="P376" s="174"/>
      <c r="Q376" s="174"/>
      <c r="R376" s="174"/>
      <c r="S376" s="174"/>
      <c r="T376" s="175"/>
      <c r="AT376" s="170" t="s">
        <v>166</v>
      </c>
      <c r="AU376" s="170" t="s">
        <v>84</v>
      </c>
      <c r="AV376" s="168" t="s">
        <v>84</v>
      </c>
      <c r="AW376" s="168" t="s">
        <v>31</v>
      </c>
      <c r="AX376" s="168" t="s">
        <v>75</v>
      </c>
      <c r="AY376" s="170" t="s">
        <v>158</v>
      </c>
    </row>
    <row r="377" spans="2:51" s="168" customFormat="1">
      <c r="B377" s="169"/>
      <c r="D377" s="162" t="s">
        <v>166</v>
      </c>
      <c r="E377" s="170" t="s">
        <v>1</v>
      </c>
      <c r="F377" s="171" t="s">
        <v>396</v>
      </c>
      <c r="H377" s="172">
        <v>18.082999999999998</v>
      </c>
      <c r="L377" s="169"/>
      <c r="M377" s="173"/>
      <c r="N377" s="174"/>
      <c r="O377" s="174"/>
      <c r="P377" s="174"/>
      <c r="Q377" s="174"/>
      <c r="R377" s="174"/>
      <c r="S377" s="174"/>
      <c r="T377" s="175"/>
      <c r="AT377" s="170" t="s">
        <v>166</v>
      </c>
      <c r="AU377" s="170" t="s">
        <v>84</v>
      </c>
      <c r="AV377" s="168" t="s">
        <v>84</v>
      </c>
      <c r="AW377" s="168" t="s">
        <v>31</v>
      </c>
      <c r="AX377" s="168" t="s">
        <v>75</v>
      </c>
      <c r="AY377" s="170" t="s">
        <v>158</v>
      </c>
    </row>
    <row r="378" spans="2:51" s="168" customFormat="1">
      <c r="B378" s="169"/>
      <c r="D378" s="162" t="s">
        <v>166</v>
      </c>
      <c r="E378" s="170" t="s">
        <v>1</v>
      </c>
      <c r="F378" s="171" t="s">
        <v>397</v>
      </c>
      <c r="H378" s="172">
        <v>15.182</v>
      </c>
      <c r="L378" s="169"/>
      <c r="M378" s="173"/>
      <c r="N378" s="174"/>
      <c r="O378" s="174"/>
      <c r="P378" s="174"/>
      <c r="Q378" s="174"/>
      <c r="R378" s="174"/>
      <c r="S378" s="174"/>
      <c r="T378" s="175"/>
      <c r="AT378" s="170" t="s">
        <v>166</v>
      </c>
      <c r="AU378" s="170" t="s">
        <v>84</v>
      </c>
      <c r="AV378" s="168" t="s">
        <v>84</v>
      </c>
      <c r="AW378" s="168" t="s">
        <v>31</v>
      </c>
      <c r="AX378" s="168" t="s">
        <v>75</v>
      </c>
      <c r="AY378" s="170" t="s">
        <v>158</v>
      </c>
    </row>
    <row r="379" spans="2:51" s="168" customFormat="1">
      <c r="B379" s="169"/>
      <c r="D379" s="162" t="s">
        <v>166</v>
      </c>
      <c r="E379" s="170" t="s">
        <v>1</v>
      </c>
      <c r="F379" s="171" t="s">
        <v>398</v>
      </c>
      <c r="H379" s="172">
        <v>11.61</v>
      </c>
      <c r="L379" s="169"/>
      <c r="M379" s="173"/>
      <c r="N379" s="174"/>
      <c r="O379" s="174"/>
      <c r="P379" s="174"/>
      <c r="Q379" s="174"/>
      <c r="R379" s="174"/>
      <c r="S379" s="174"/>
      <c r="T379" s="175"/>
      <c r="AT379" s="170" t="s">
        <v>166</v>
      </c>
      <c r="AU379" s="170" t="s">
        <v>84</v>
      </c>
      <c r="AV379" s="168" t="s">
        <v>84</v>
      </c>
      <c r="AW379" s="168" t="s">
        <v>31</v>
      </c>
      <c r="AX379" s="168" t="s">
        <v>75</v>
      </c>
      <c r="AY379" s="170" t="s">
        <v>158</v>
      </c>
    </row>
    <row r="380" spans="2:51" s="168" customFormat="1">
      <c r="B380" s="169"/>
      <c r="D380" s="162" t="s">
        <v>166</v>
      </c>
      <c r="E380" s="170" t="s">
        <v>1</v>
      </c>
      <c r="F380" s="171" t="s">
        <v>399</v>
      </c>
      <c r="H380" s="172">
        <v>22.850999999999999</v>
      </c>
      <c r="L380" s="169"/>
      <c r="M380" s="173"/>
      <c r="N380" s="174"/>
      <c r="O380" s="174"/>
      <c r="P380" s="174"/>
      <c r="Q380" s="174"/>
      <c r="R380" s="174"/>
      <c r="S380" s="174"/>
      <c r="T380" s="175"/>
      <c r="AT380" s="170" t="s">
        <v>166</v>
      </c>
      <c r="AU380" s="170" t="s">
        <v>84</v>
      </c>
      <c r="AV380" s="168" t="s">
        <v>84</v>
      </c>
      <c r="AW380" s="168" t="s">
        <v>31</v>
      </c>
      <c r="AX380" s="168" t="s">
        <v>75</v>
      </c>
      <c r="AY380" s="170" t="s">
        <v>158</v>
      </c>
    </row>
    <row r="381" spans="2:51" s="168" customFormat="1">
      <c r="B381" s="169"/>
      <c r="D381" s="162" t="s">
        <v>166</v>
      </c>
      <c r="E381" s="170" t="s">
        <v>1</v>
      </c>
      <c r="F381" s="171" t="s">
        <v>400</v>
      </c>
      <c r="H381" s="172">
        <v>18.422000000000001</v>
      </c>
      <c r="L381" s="169"/>
      <c r="M381" s="173"/>
      <c r="N381" s="174"/>
      <c r="O381" s="174"/>
      <c r="P381" s="174"/>
      <c r="Q381" s="174"/>
      <c r="R381" s="174"/>
      <c r="S381" s="174"/>
      <c r="T381" s="175"/>
      <c r="AT381" s="170" t="s">
        <v>166</v>
      </c>
      <c r="AU381" s="170" t="s">
        <v>84</v>
      </c>
      <c r="AV381" s="168" t="s">
        <v>84</v>
      </c>
      <c r="AW381" s="168" t="s">
        <v>31</v>
      </c>
      <c r="AX381" s="168" t="s">
        <v>75</v>
      </c>
      <c r="AY381" s="170" t="s">
        <v>158</v>
      </c>
    </row>
    <row r="382" spans="2:51" s="168" customFormat="1">
      <c r="B382" s="169"/>
      <c r="D382" s="162" t="s">
        <v>166</v>
      </c>
      <c r="E382" s="170" t="s">
        <v>1</v>
      </c>
      <c r="F382" s="171" t="s">
        <v>401</v>
      </c>
      <c r="H382" s="172">
        <v>23.599</v>
      </c>
      <c r="L382" s="169"/>
      <c r="M382" s="173"/>
      <c r="N382" s="174"/>
      <c r="O382" s="174"/>
      <c r="P382" s="174"/>
      <c r="Q382" s="174"/>
      <c r="R382" s="174"/>
      <c r="S382" s="174"/>
      <c r="T382" s="175"/>
      <c r="AT382" s="170" t="s">
        <v>166</v>
      </c>
      <c r="AU382" s="170" t="s">
        <v>84</v>
      </c>
      <c r="AV382" s="168" t="s">
        <v>84</v>
      </c>
      <c r="AW382" s="168" t="s">
        <v>31</v>
      </c>
      <c r="AX382" s="168" t="s">
        <v>75</v>
      </c>
      <c r="AY382" s="170" t="s">
        <v>158</v>
      </c>
    </row>
    <row r="383" spans="2:51" s="184" customFormat="1">
      <c r="B383" s="185"/>
      <c r="D383" s="162" t="s">
        <v>166</v>
      </c>
      <c r="E383" s="186" t="s">
        <v>1</v>
      </c>
      <c r="F383" s="187" t="s">
        <v>219</v>
      </c>
      <c r="H383" s="188">
        <v>1117.9840000000002</v>
      </c>
      <c r="L383" s="185"/>
      <c r="M383" s="189"/>
      <c r="N383" s="190"/>
      <c r="O383" s="190"/>
      <c r="P383" s="190"/>
      <c r="Q383" s="190"/>
      <c r="R383" s="190"/>
      <c r="S383" s="190"/>
      <c r="T383" s="191"/>
      <c r="AT383" s="186" t="s">
        <v>166</v>
      </c>
      <c r="AU383" s="186" t="s">
        <v>84</v>
      </c>
      <c r="AV383" s="184" t="s">
        <v>87</v>
      </c>
      <c r="AW383" s="184" t="s">
        <v>31</v>
      </c>
      <c r="AX383" s="184" t="s">
        <v>75</v>
      </c>
      <c r="AY383" s="186" t="s">
        <v>158</v>
      </c>
    </row>
    <row r="384" spans="2:51" s="160" customFormat="1">
      <c r="B384" s="161"/>
      <c r="D384" s="162" t="s">
        <v>166</v>
      </c>
      <c r="E384" s="163" t="s">
        <v>1</v>
      </c>
      <c r="F384" s="164" t="s">
        <v>293</v>
      </c>
      <c r="H384" s="163" t="s">
        <v>1</v>
      </c>
      <c r="L384" s="161"/>
      <c r="M384" s="165"/>
      <c r="N384" s="166"/>
      <c r="O384" s="166"/>
      <c r="P384" s="166"/>
      <c r="Q384" s="166"/>
      <c r="R384" s="166"/>
      <c r="S384" s="166"/>
      <c r="T384" s="167"/>
      <c r="AT384" s="163" t="s">
        <v>166</v>
      </c>
      <c r="AU384" s="163" t="s">
        <v>84</v>
      </c>
      <c r="AV384" s="160" t="s">
        <v>80</v>
      </c>
      <c r="AW384" s="160" t="s">
        <v>31</v>
      </c>
      <c r="AX384" s="160" t="s">
        <v>75</v>
      </c>
      <c r="AY384" s="163" t="s">
        <v>158</v>
      </c>
    </row>
    <row r="385" spans="1:65" s="168" customFormat="1">
      <c r="B385" s="169"/>
      <c r="D385" s="162" t="s">
        <v>166</v>
      </c>
      <c r="E385" s="170" t="s">
        <v>1</v>
      </c>
      <c r="F385" s="171" t="s">
        <v>402</v>
      </c>
      <c r="H385" s="172">
        <v>2235.9679999999998</v>
      </c>
      <c r="L385" s="169"/>
      <c r="M385" s="173"/>
      <c r="N385" s="174"/>
      <c r="O385" s="174"/>
      <c r="P385" s="174"/>
      <c r="Q385" s="174"/>
      <c r="R385" s="174"/>
      <c r="S385" s="174"/>
      <c r="T385" s="175"/>
      <c r="AT385" s="170" t="s">
        <v>166</v>
      </c>
      <c r="AU385" s="170" t="s">
        <v>84</v>
      </c>
      <c r="AV385" s="168" t="s">
        <v>84</v>
      </c>
      <c r="AW385" s="168" t="s">
        <v>31</v>
      </c>
      <c r="AX385" s="168" t="s">
        <v>75</v>
      </c>
      <c r="AY385" s="170" t="s">
        <v>158</v>
      </c>
    </row>
    <row r="386" spans="1:65" s="184" customFormat="1">
      <c r="B386" s="185"/>
      <c r="D386" s="162" t="s">
        <v>166</v>
      </c>
      <c r="E386" s="186" t="s">
        <v>1</v>
      </c>
      <c r="F386" s="187" t="s">
        <v>219</v>
      </c>
      <c r="H386" s="188">
        <v>2235.9679999999998</v>
      </c>
      <c r="L386" s="185"/>
      <c r="M386" s="189"/>
      <c r="N386" s="190"/>
      <c r="O386" s="190"/>
      <c r="P386" s="190"/>
      <c r="Q386" s="190"/>
      <c r="R386" s="190"/>
      <c r="S386" s="190"/>
      <c r="T386" s="191"/>
      <c r="AT386" s="186" t="s">
        <v>166</v>
      </c>
      <c r="AU386" s="186" t="s">
        <v>84</v>
      </c>
      <c r="AV386" s="184" t="s">
        <v>87</v>
      </c>
      <c r="AW386" s="184" t="s">
        <v>31</v>
      </c>
      <c r="AX386" s="184" t="s">
        <v>75</v>
      </c>
      <c r="AY386" s="186" t="s">
        <v>158</v>
      </c>
    </row>
    <row r="387" spans="1:65" s="176" customFormat="1">
      <c r="B387" s="177"/>
      <c r="D387" s="162" t="s">
        <v>166</v>
      </c>
      <c r="E387" s="178" t="s">
        <v>1</v>
      </c>
      <c r="F387" s="179" t="s">
        <v>198</v>
      </c>
      <c r="H387" s="180">
        <v>4394.0759999999991</v>
      </c>
      <c r="L387" s="177"/>
      <c r="M387" s="181"/>
      <c r="N387" s="182"/>
      <c r="O387" s="182"/>
      <c r="P387" s="182"/>
      <c r="Q387" s="182"/>
      <c r="R387" s="182"/>
      <c r="S387" s="182"/>
      <c r="T387" s="183"/>
      <c r="AT387" s="178" t="s">
        <v>166</v>
      </c>
      <c r="AU387" s="178" t="s">
        <v>84</v>
      </c>
      <c r="AV387" s="176" t="s">
        <v>90</v>
      </c>
      <c r="AW387" s="176" t="s">
        <v>31</v>
      </c>
      <c r="AX387" s="176" t="s">
        <v>80</v>
      </c>
      <c r="AY387" s="178" t="s">
        <v>158</v>
      </c>
    </row>
    <row r="388" spans="1:65" s="25" customFormat="1" ht="33" customHeight="1">
      <c r="A388" s="21"/>
      <c r="B388" s="22"/>
      <c r="C388" s="148" t="s">
        <v>403</v>
      </c>
      <c r="D388" s="148" t="s">
        <v>160</v>
      </c>
      <c r="E388" s="149" t="s">
        <v>404</v>
      </c>
      <c r="F388" s="150" t="s">
        <v>405</v>
      </c>
      <c r="G388" s="151" t="s">
        <v>253</v>
      </c>
      <c r="H388" s="152">
        <v>20</v>
      </c>
      <c r="I388" s="1"/>
      <c r="J388" s="153">
        <f>ROUND(I388*H388,2)</f>
        <v>0</v>
      </c>
      <c r="K388" s="150" t="s">
        <v>1</v>
      </c>
      <c r="L388" s="22"/>
      <c r="M388" s="154" t="s">
        <v>1</v>
      </c>
      <c r="N388" s="155" t="s">
        <v>40</v>
      </c>
      <c r="O388" s="49"/>
      <c r="P388" s="156">
        <f>O388*H388</f>
        <v>0</v>
      </c>
      <c r="Q388" s="156">
        <v>0</v>
      </c>
      <c r="R388" s="156">
        <f>Q388*H388</f>
        <v>0</v>
      </c>
      <c r="S388" s="156">
        <v>0</v>
      </c>
      <c r="T388" s="157">
        <f>S388*H388</f>
        <v>0</v>
      </c>
      <c r="U388" s="21"/>
      <c r="V388" s="21"/>
      <c r="W388" s="21"/>
      <c r="X388" s="21"/>
      <c r="Y388" s="21"/>
      <c r="Z388" s="21"/>
      <c r="AA388" s="21"/>
      <c r="AB388" s="21"/>
      <c r="AC388" s="21"/>
      <c r="AD388" s="21"/>
      <c r="AE388" s="21"/>
      <c r="AR388" s="158" t="s">
        <v>90</v>
      </c>
      <c r="AT388" s="158" t="s">
        <v>160</v>
      </c>
      <c r="AU388" s="158" t="s">
        <v>84</v>
      </c>
      <c r="AY388" s="8" t="s">
        <v>158</v>
      </c>
      <c r="BE388" s="159">
        <f>IF(N388="základní",J388,0)</f>
        <v>0</v>
      </c>
      <c r="BF388" s="159">
        <f>IF(N388="snížená",J388,0)</f>
        <v>0</v>
      </c>
      <c r="BG388" s="159">
        <f>IF(N388="zákl. přenesená",J388,0)</f>
        <v>0</v>
      </c>
      <c r="BH388" s="159">
        <f>IF(N388="sníž. přenesená",J388,0)</f>
        <v>0</v>
      </c>
      <c r="BI388" s="159">
        <f>IF(N388="nulová",J388,0)</f>
        <v>0</v>
      </c>
      <c r="BJ388" s="8" t="s">
        <v>80</v>
      </c>
      <c r="BK388" s="159">
        <f>ROUND(I388*H388,2)</f>
        <v>0</v>
      </c>
      <c r="BL388" s="8" t="s">
        <v>90</v>
      </c>
      <c r="BM388" s="158" t="s">
        <v>406</v>
      </c>
    </row>
    <row r="389" spans="1:65" s="168" customFormat="1">
      <c r="B389" s="169"/>
      <c r="D389" s="162" t="s">
        <v>166</v>
      </c>
      <c r="E389" s="170" t="s">
        <v>1</v>
      </c>
      <c r="F389" s="171" t="s">
        <v>407</v>
      </c>
      <c r="H389" s="172">
        <v>20</v>
      </c>
      <c r="L389" s="169"/>
      <c r="M389" s="173"/>
      <c r="N389" s="174"/>
      <c r="O389" s="174"/>
      <c r="P389" s="174"/>
      <c r="Q389" s="174"/>
      <c r="R389" s="174"/>
      <c r="S389" s="174"/>
      <c r="T389" s="175"/>
      <c r="AT389" s="170" t="s">
        <v>166</v>
      </c>
      <c r="AU389" s="170" t="s">
        <v>84</v>
      </c>
      <c r="AV389" s="168" t="s">
        <v>84</v>
      </c>
      <c r="AW389" s="168" t="s">
        <v>31</v>
      </c>
      <c r="AX389" s="168" t="s">
        <v>80</v>
      </c>
      <c r="AY389" s="170" t="s">
        <v>158</v>
      </c>
    </row>
    <row r="390" spans="1:65" s="25" customFormat="1" ht="24.2" customHeight="1">
      <c r="A390" s="21"/>
      <c r="B390" s="22"/>
      <c r="C390" s="148" t="s">
        <v>408</v>
      </c>
      <c r="D390" s="148" t="s">
        <v>160</v>
      </c>
      <c r="E390" s="149" t="s">
        <v>409</v>
      </c>
      <c r="F390" s="150" t="s">
        <v>410</v>
      </c>
      <c r="G390" s="151" t="s">
        <v>189</v>
      </c>
      <c r="H390" s="152">
        <v>265.85000000000002</v>
      </c>
      <c r="I390" s="1"/>
      <c r="J390" s="153">
        <f>ROUND(I390*H390,2)</f>
        <v>0</v>
      </c>
      <c r="K390" s="150" t="s">
        <v>164</v>
      </c>
      <c r="L390" s="22"/>
      <c r="M390" s="154" t="s">
        <v>1</v>
      </c>
      <c r="N390" s="155" t="s">
        <v>40</v>
      </c>
      <c r="O390" s="49"/>
      <c r="P390" s="156">
        <f>O390*H390</f>
        <v>0</v>
      </c>
      <c r="Q390" s="156">
        <v>0</v>
      </c>
      <c r="R390" s="156">
        <f>Q390*H390</f>
        <v>0</v>
      </c>
      <c r="S390" s="156">
        <v>0</v>
      </c>
      <c r="T390" s="157">
        <f>S390*H390</f>
        <v>0</v>
      </c>
      <c r="U390" s="21"/>
      <c r="V390" s="21"/>
      <c r="W390" s="21"/>
      <c r="X390" s="21"/>
      <c r="Y390" s="21"/>
      <c r="Z390" s="21"/>
      <c r="AA390" s="21"/>
      <c r="AB390" s="21"/>
      <c r="AC390" s="21"/>
      <c r="AD390" s="21"/>
      <c r="AE390" s="21"/>
      <c r="AR390" s="158" t="s">
        <v>90</v>
      </c>
      <c r="AT390" s="158" t="s">
        <v>160</v>
      </c>
      <c r="AU390" s="158" t="s">
        <v>84</v>
      </c>
      <c r="AY390" s="8" t="s">
        <v>158</v>
      </c>
      <c r="BE390" s="159">
        <f>IF(N390="základní",J390,0)</f>
        <v>0</v>
      </c>
      <c r="BF390" s="159">
        <f>IF(N390="snížená",J390,0)</f>
        <v>0</v>
      </c>
      <c r="BG390" s="159">
        <f>IF(N390="zákl. přenesená",J390,0)</f>
        <v>0</v>
      </c>
      <c r="BH390" s="159">
        <f>IF(N390="sníž. přenesená",J390,0)</f>
        <v>0</v>
      </c>
      <c r="BI390" s="159">
        <f>IF(N390="nulová",J390,0)</f>
        <v>0</v>
      </c>
      <c r="BJ390" s="8" t="s">
        <v>80</v>
      </c>
      <c r="BK390" s="159">
        <f>ROUND(I390*H390,2)</f>
        <v>0</v>
      </c>
      <c r="BL390" s="8" t="s">
        <v>90</v>
      </c>
      <c r="BM390" s="158" t="s">
        <v>411</v>
      </c>
    </row>
    <row r="391" spans="1:65" s="168" customFormat="1">
      <c r="B391" s="169"/>
      <c r="D391" s="162" t="s">
        <v>166</v>
      </c>
      <c r="E391" s="170" t="s">
        <v>1</v>
      </c>
      <c r="F391" s="171" t="s">
        <v>412</v>
      </c>
      <c r="H391" s="172">
        <v>200.25</v>
      </c>
      <c r="L391" s="169"/>
      <c r="M391" s="173"/>
      <c r="N391" s="174"/>
      <c r="O391" s="174"/>
      <c r="P391" s="174"/>
      <c r="Q391" s="174"/>
      <c r="R391" s="174"/>
      <c r="S391" s="174"/>
      <c r="T391" s="175"/>
      <c r="AT391" s="170" t="s">
        <v>166</v>
      </c>
      <c r="AU391" s="170" t="s">
        <v>84</v>
      </c>
      <c r="AV391" s="168" t="s">
        <v>84</v>
      </c>
      <c r="AW391" s="168" t="s">
        <v>31</v>
      </c>
      <c r="AX391" s="168" t="s">
        <v>75</v>
      </c>
      <c r="AY391" s="170" t="s">
        <v>158</v>
      </c>
    </row>
    <row r="392" spans="1:65" s="168" customFormat="1">
      <c r="B392" s="169"/>
      <c r="D392" s="162" t="s">
        <v>166</v>
      </c>
      <c r="E392" s="170" t="s">
        <v>1</v>
      </c>
      <c r="F392" s="171" t="s">
        <v>413</v>
      </c>
      <c r="H392" s="172">
        <v>65.599999999999994</v>
      </c>
      <c r="L392" s="169"/>
      <c r="M392" s="173"/>
      <c r="N392" s="174"/>
      <c r="O392" s="174"/>
      <c r="P392" s="174"/>
      <c r="Q392" s="174"/>
      <c r="R392" s="174"/>
      <c r="S392" s="174"/>
      <c r="T392" s="175"/>
      <c r="AT392" s="170" t="s">
        <v>166</v>
      </c>
      <c r="AU392" s="170" t="s">
        <v>84</v>
      </c>
      <c r="AV392" s="168" t="s">
        <v>84</v>
      </c>
      <c r="AW392" s="168" t="s">
        <v>31</v>
      </c>
      <c r="AX392" s="168" t="s">
        <v>75</v>
      </c>
      <c r="AY392" s="170" t="s">
        <v>158</v>
      </c>
    </row>
    <row r="393" spans="1:65" s="176" customFormat="1">
      <c r="B393" s="177"/>
      <c r="D393" s="162" t="s">
        <v>166</v>
      </c>
      <c r="E393" s="178" t="s">
        <v>1</v>
      </c>
      <c r="F393" s="179" t="s">
        <v>198</v>
      </c>
      <c r="H393" s="180">
        <v>265.85000000000002</v>
      </c>
      <c r="L393" s="177"/>
      <c r="M393" s="181"/>
      <c r="N393" s="182"/>
      <c r="O393" s="182"/>
      <c r="P393" s="182"/>
      <c r="Q393" s="182"/>
      <c r="R393" s="182"/>
      <c r="S393" s="182"/>
      <c r="T393" s="183"/>
      <c r="AT393" s="178" t="s">
        <v>166</v>
      </c>
      <c r="AU393" s="178" t="s">
        <v>84</v>
      </c>
      <c r="AV393" s="176" t="s">
        <v>90</v>
      </c>
      <c r="AW393" s="176" t="s">
        <v>31</v>
      </c>
      <c r="AX393" s="176" t="s">
        <v>80</v>
      </c>
      <c r="AY393" s="178" t="s">
        <v>158</v>
      </c>
    </row>
    <row r="394" spans="1:65" s="25" customFormat="1" ht="24.2" customHeight="1">
      <c r="A394" s="21"/>
      <c r="B394" s="22"/>
      <c r="C394" s="148" t="s">
        <v>414</v>
      </c>
      <c r="D394" s="148" t="s">
        <v>160</v>
      </c>
      <c r="E394" s="149" t="s">
        <v>415</v>
      </c>
      <c r="F394" s="150" t="s">
        <v>416</v>
      </c>
      <c r="G394" s="151" t="s">
        <v>253</v>
      </c>
      <c r="H394" s="152">
        <v>399.6</v>
      </c>
      <c r="I394" s="1"/>
      <c r="J394" s="153">
        <f>ROUND(I394*H394,2)</f>
        <v>0</v>
      </c>
      <c r="K394" s="150" t="s">
        <v>164</v>
      </c>
      <c r="L394" s="22"/>
      <c r="M394" s="154" t="s">
        <v>1</v>
      </c>
      <c r="N394" s="155" t="s">
        <v>40</v>
      </c>
      <c r="O394" s="49"/>
      <c r="P394" s="156">
        <f>O394*H394</f>
        <v>0</v>
      </c>
      <c r="Q394" s="156">
        <v>1.5E-3</v>
      </c>
      <c r="R394" s="156">
        <f>Q394*H394</f>
        <v>0.59940000000000004</v>
      </c>
      <c r="S394" s="156">
        <v>0</v>
      </c>
      <c r="T394" s="157">
        <f>S394*H394</f>
        <v>0</v>
      </c>
      <c r="U394" s="21"/>
      <c r="V394" s="21"/>
      <c r="W394" s="21"/>
      <c r="X394" s="21"/>
      <c r="Y394" s="21"/>
      <c r="Z394" s="21"/>
      <c r="AA394" s="21"/>
      <c r="AB394" s="21"/>
      <c r="AC394" s="21"/>
      <c r="AD394" s="21"/>
      <c r="AE394" s="21"/>
      <c r="AR394" s="158" t="s">
        <v>90</v>
      </c>
      <c r="AT394" s="158" t="s">
        <v>160</v>
      </c>
      <c r="AU394" s="158" t="s">
        <v>84</v>
      </c>
      <c r="AY394" s="8" t="s">
        <v>158</v>
      </c>
      <c r="BE394" s="159">
        <f>IF(N394="základní",J394,0)</f>
        <v>0</v>
      </c>
      <c r="BF394" s="159">
        <f>IF(N394="snížená",J394,0)</f>
        <v>0</v>
      </c>
      <c r="BG394" s="159">
        <f>IF(N394="zákl. přenesená",J394,0)</f>
        <v>0</v>
      </c>
      <c r="BH394" s="159">
        <f>IF(N394="sníž. přenesená",J394,0)</f>
        <v>0</v>
      </c>
      <c r="BI394" s="159">
        <f>IF(N394="nulová",J394,0)</f>
        <v>0</v>
      </c>
      <c r="BJ394" s="8" t="s">
        <v>80</v>
      </c>
      <c r="BK394" s="159">
        <f>ROUND(I394*H394,2)</f>
        <v>0</v>
      </c>
      <c r="BL394" s="8" t="s">
        <v>90</v>
      </c>
      <c r="BM394" s="158" t="s">
        <v>417</v>
      </c>
    </row>
    <row r="395" spans="1:65" s="160" customFormat="1">
      <c r="B395" s="161"/>
      <c r="D395" s="162" t="s">
        <v>166</v>
      </c>
      <c r="E395" s="163" t="s">
        <v>1</v>
      </c>
      <c r="F395" s="164" t="s">
        <v>418</v>
      </c>
      <c r="H395" s="163" t="s">
        <v>1</v>
      </c>
      <c r="L395" s="161"/>
      <c r="M395" s="165"/>
      <c r="N395" s="166"/>
      <c r="O395" s="166"/>
      <c r="P395" s="166"/>
      <c r="Q395" s="166"/>
      <c r="R395" s="166"/>
      <c r="S395" s="166"/>
      <c r="T395" s="167"/>
      <c r="AT395" s="163" t="s">
        <v>166</v>
      </c>
      <c r="AU395" s="163" t="s">
        <v>84</v>
      </c>
      <c r="AV395" s="160" t="s">
        <v>80</v>
      </c>
      <c r="AW395" s="160" t="s">
        <v>31</v>
      </c>
      <c r="AX395" s="160" t="s">
        <v>75</v>
      </c>
      <c r="AY395" s="163" t="s">
        <v>158</v>
      </c>
    </row>
    <row r="396" spans="1:65" s="168" customFormat="1">
      <c r="B396" s="169"/>
      <c r="D396" s="162" t="s">
        <v>166</v>
      </c>
      <c r="E396" s="170" t="s">
        <v>1</v>
      </c>
      <c r="F396" s="171" t="s">
        <v>419</v>
      </c>
      <c r="H396" s="172">
        <v>399.6</v>
      </c>
      <c r="L396" s="169"/>
      <c r="M396" s="173"/>
      <c r="N396" s="174"/>
      <c r="O396" s="174"/>
      <c r="P396" s="174"/>
      <c r="Q396" s="174"/>
      <c r="R396" s="174"/>
      <c r="S396" s="174"/>
      <c r="T396" s="175"/>
      <c r="AT396" s="170" t="s">
        <v>166</v>
      </c>
      <c r="AU396" s="170" t="s">
        <v>84</v>
      </c>
      <c r="AV396" s="168" t="s">
        <v>84</v>
      </c>
      <c r="AW396" s="168" t="s">
        <v>31</v>
      </c>
      <c r="AX396" s="168" t="s">
        <v>80</v>
      </c>
      <c r="AY396" s="170" t="s">
        <v>158</v>
      </c>
    </row>
    <row r="397" spans="1:65" s="25" customFormat="1" ht="24.2" customHeight="1">
      <c r="A397" s="21"/>
      <c r="B397" s="22"/>
      <c r="C397" s="148" t="s">
        <v>420</v>
      </c>
      <c r="D397" s="148" t="s">
        <v>160</v>
      </c>
      <c r="E397" s="149" t="s">
        <v>421</v>
      </c>
      <c r="F397" s="150" t="s">
        <v>422</v>
      </c>
      <c r="G397" s="151" t="s">
        <v>189</v>
      </c>
      <c r="H397" s="152">
        <v>36</v>
      </c>
      <c r="I397" s="1"/>
      <c r="J397" s="153">
        <f>ROUND(I397*H397,2)</f>
        <v>0</v>
      </c>
      <c r="K397" s="150" t="s">
        <v>164</v>
      </c>
      <c r="L397" s="22"/>
      <c r="M397" s="154" t="s">
        <v>1</v>
      </c>
      <c r="N397" s="155" t="s">
        <v>40</v>
      </c>
      <c r="O397" s="49"/>
      <c r="P397" s="156">
        <f>O397*H397</f>
        <v>0</v>
      </c>
      <c r="Q397" s="156">
        <v>2.2000000000000001E-4</v>
      </c>
      <c r="R397" s="156">
        <f>Q397*H397</f>
        <v>7.92E-3</v>
      </c>
      <c r="S397" s="156">
        <v>2E-3</v>
      </c>
      <c r="T397" s="157">
        <f>S397*H397</f>
        <v>7.2000000000000008E-2</v>
      </c>
      <c r="U397" s="21"/>
      <c r="V397" s="21"/>
      <c r="W397" s="21"/>
      <c r="X397" s="21"/>
      <c r="Y397" s="21"/>
      <c r="Z397" s="21"/>
      <c r="AA397" s="21"/>
      <c r="AB397" s="21"/>
      <c r="AC397" s="21"/>
      <c r="AD397" s="21"/>
      <c r="AE397" s="21"/>
      <c r="AR397" s="158" t="s">
        <v>90</v>
      </c>
      <c r="AT397" s="158" t="s">
        <v>160</v>
      </c>
      <c r="AU397" s="158" t="s">
        <v>84</v>
      </c>
      <c r="AY397" s="8" t="s">
        <v>158</v>
      </c>
      <c r="BE397" s="159">
        <f>IF(N397="základní",J397,0)</f>
        <v>0</v>
      </c>
      <c r="BF397" s="159">
        <f>IF(N397="snížená",J397,0)</f>
        <v>0</v>
      </c>
      <c r="BG397" s="159">
        <f>IF(N397="zákl. přenesená",J397,0)</f>
        <v>0</v>
      </c>
      <c r="BH397" s="159">
        <f>IF(N397="sníž. přenesená",J397,0)</f>
        <v>0</v>
      </c>
      <c r="BI397" s="159">
        <f>IF(N397="nulová",J397,0)</f>
        <v>0</v>
      </c>
      <c r="BJ397" s="8" t="s">
        <v>80</v>
      </c>
      <c r="BK397" s="159">
        <f>ROUND(I397*H397,2)</f>
        <v>0</v>
      </c>
      <c r="BL397" s="8" t="s">
        <v>90</v>
      </c>
      <c r="BM397" s="158" t="s">
        <v>423</v>
      </c>
    </row>
    <row r="398" spans="1:65" s="160" customFormat="1">
      <c r="B398" s="161"/>
      <c r="D398" s="162" t="s">
        <v>166</v>
      </c>
      <c r="E398" s="163" t="s">
        <v>1</v>
      </c>
      <c r="F398" s="164" t="s">
        <v>424</v>
      </c>
      <c r="H398" s="163" t="s">
        <v>1</v>
      </c>
      <c r="L398" s="161"/>
      <c r="M398" s="165"/>
      <c r="N398" s="166"/>
      <c r="O398" s="166"/>
      <c r="P398" s="166"/>
      <c r="Q398" s="166"/>
      <c r="R398" s="166"/>
      <c r="S398" s="166"/>
      <c r="T398" s="167"/>
      <c r="AT398" s="163" t="s">
        <v>166</v>
      </c>
      <c r="AU398" s="163" t="s">
        <v>84</v>
      </c>
      <c r="AV398" s="160" t="s">
        <v>80</v>
      </c>
      <c r="AW398" s="160" t="s">
        <v>31</v>
      </c>
      <c r="AX398" s="160" t="s">
        <v>75</v>
      </c>
      <c r="AY398" s="163" t="s">
        <v>158</v>
      </c>
    </row>
    <row r="399" spans="1:65" s="168" customFormat="1">
      <c r="B399" s="169"/>
      <c r="D399" s="162" t="s">
        <v>166</v>
      </c>
      <c r="E399" s="170" t="s">
        <v>1</v>
      </c>
      <c r="F399" s="171" t="s">
        <v>425</v>
      </c>
      <c r="H399" s="172">
        <v>36</v>
      </c>
      <c r="L399" s="169"/>
      <c r="M399" s="173"/>
      <c r="N399" s="174"/>
      <c r="O399" s="174"/>
      <c r="P399" s="174"/>
      <c r="Q399" s="174"/>
      <c r="R399" s="174"/>
      <c r="S399" s="174"/>
      <c r="T399" s="175"/>
      <c r="AT399" s="170" t="s">
        <v>166</v>
      </c>
      <c r="AU399" s="170" t="s">
        <v>84</v>
      </c>
      <c r="AV399" s="168" t="s">
        <v>84</v>
      </c>
      <c r="AW399" s="168" t="s">
        <v>31</v>
      </c>
      <c r="AX399" s="168" t="s">
        <v>80</v>
      </c>
      <c r="AY399" s="170" t="s">
        <v>158</v>
      </c>
    </row>
    <row r="400" spans="1:65" s="25" customFormat="1" ht="24.2" customHeight="1">
      <c r="A400" s="21"/>
      <c r="B400" s="22"/>
      <c r="C400" s="148" t="s">
        <v>426</v>
      </c>
      <c r="D400" s="148" t="s">
        <v>160</v>
      </c>
      <c r="E400" s="149" t="s">
        <v>427</v>
      </c>
      <c r="F400" s="150" t="s">
        <v>428</v>
      </c>
      <c r="G400" s="151" t="s">
        <v>163</v>
      </c>
      <c r="H400" s="152">
        <v>34.411999999999999</v>
      </c>
      <c r="I400" s="1"/>
      <c r="J400" s="153">
        <f>ROUND(I400*H400,2)</f>
        <v>0</v>
      </c>
      <c r="K400" s="150" t="s">
        <v>164</v>
      </c>
      <c r="L400" s="22"/>
      <c r="M400" s="154" t="s">
        <v>1</v>
      </c>
      <c r="N400" s="155" t="s">
        <v>40</v>
      </c>
      <c r="O400" s="49"/>
      <c r="P400" s="156">
        <f>O400*H400</f>
        <v>0</v>
      </c>
      <c r="Q400" s="156">
        <v>2.2563399999999998</v>
      </c>
      <c r="R400" s="156">
        <f>Q400*H400</f>
        <v>77.645172079999995</v>
      </c>
      <c r="S400" s="156">
        <v>0</v>
      </c>
      <c r="T400" s="157">
        <f>S400*H400</f>
        <v>0</v>
      </c>
      <c r="U400" s="21"/>
      <c r="V400" s="21"/>
      <c r="W400" s="21"/>
      <c r="X400" s="21"/>
      <c r="Y400" s="21"/>
      <c r="Z400" s="21"/>
      <c r="AA400" s="21"/>
      <c r="AB400" s="21"/>
      <c r="AC400" s="21"/>
      <c r="AD400" s="21"/>
      <c r="AE400" s="21"/>
      <c r="AR400" s="158" t="s">
        <v>90</v>
      </c>
      <c r="AT400" s="158" t="s">
        <v>160</v>
      </c>
      <c r="AU400" s="158" t="s">
        <v>84</v>
      </c>
      <c r="AY400" s="8" t="s">
        <v>158</v>
      </c>
      <c r="BE400" s="159">
        <f>IF(N400="základní",J400,0)</f>
        <v>0</v>
      </c>
      <c r="BF400" s="159">
        <f>IF(N400="snížená",J400,0)</f>
        <v>0</v>
      </c>
      <c r="BG400" s="159">
        <f>IF(N400="zákl. přenesená",J400,0)</f>
        <v>0</v>
      </c>
      <c r="BH400" s="159">
        <f>IF(N400="sníž. přenesená",J400,0)</f>
        <v>0</v>
      </c>
      <c r="BI400" s="159">
        <f>IF(N400="nulová",J400,0)</f>
        <v>0</v>
      </c>
      <c r="BJ400" s="8" t="s">
        <v>80</v>
      </c>
      <c r="BK400" s="159">
        <f>ROUND(I400*H400,2)</f>
        <v>0</v>
      </c>
      <c r="BL400" s="8" t="s">
        <v>90</v>
      </c>
      <c r="BM400" s="158" t="s">
        <v>429</v>
      </c>
    </row>
    <row r="401" spans="1:65" s="160" customFormat="1">
      <c r="B401" s="161"/>
      <c r="D401" s="162" t="s">
        <v>166</v>
      </c>
      <c r="E401" s="163" t="s">
        <v>1</v>
      </c>
      <c r="F401" s="164" t="s">
        <v>203</v>
      </c>
      <c r="H401" s="163" t="s">
        <v>1</v>
      </c>
      <c r="L401" s="161"/>
      <c r="M401" s="165"/>
      <c r="N401" s="166"/>
      <c r="O401" s="166"/>
      <c r="P401" s="166"/>
      <c r="Q401" s="166"/>
      <c r="R401" s="166"/>
      <c r="S401" s="166"/>
      <c r="T401" s="167"/>
      <c r="AT401" s="163" t="s">
        <v>166</v>
      </c>
      <c r="AU401" s="163" t="s">
        <v>84</v>
      </c>
      <c r="AV401" s="160" t="s">
        <v>80</v>
      </c>
      <c r="AW401" s="160" t="s">
        <v>31</v>
      </c>
      <c r="AX401" s="160" t="s">
        <v>75</v>
      </c>
      <c r="AY401" s="163" t="s">
        <v>158</v>
      </c>
    </row>
    <row r="402" spans="1:65" s="160" customFormat="1">
      <c r="B402" s="161"/>
      <c r="D402" s="162" t="s">
        <v>166</v>
      </c>
      <c r="E402" s="163" t="s">
        <v>1</v>
      </c>
      <c r="F402" s="164" t="s">
        <v>204</v>
      </c>
      <c r="H402" s="163" t="s">
        <v>1</v>
      </c>
      <c r="L402" s="161"/>
      <c r="M402" s="165"/>
      <c r="N402" s="166"/>
      <c r="O402" s="166"/>
      <c r="P402" s="166"/>
      <c r="Q402" s="166"/>
      <c r="R402" s="166"/>
      <c r="S402" s="166"/>
      <c r="T402" s="167"/>
      <c r="AT402" s="163" t="s">
        <v>166</v>
      </c>
      <c r="AU402" s="163" t="s">
        <v>84</v>
      </c>
      <c r="AV402" s="160" t="s">
        <v>80</v>
      </c>
      <c r="AW402" s="160" t="s">
        <v>31</v>
      </c>
      <c r="AX402" s="160" t="s">
        <v>75</v>
      </c>
      <c r="AY402" s="163" t="s">
        <v>158</v>
      </c>
    </row>
    <row r="403" spans="1:65" s="168" customFormat="1" ht="22.5">
      <c r="B403" s="169"/>
      <c r="D403" s="162" t="s">
        <v>166</v>
      </c>
      <c r="E403" s="170" t="s">
        <v>1</v>
      </c>
      <c r="F403" s="171" t="s">
        <v>430</v>
      </c>
      <c r="H403" s="172">
        <v>9.1880000000000006</v>
      </c>
      <c r="L403" s="169"/>
      <c r="M403" s="173"/>
      <c r="N403" s="174"/>
      <c r="O403" s="174"/>
      <c r="P403" s="174"/>
      <c r="Q403" s="174"/>
      <c r="R403" s="174"/>
      <c r="S403" s="174"/>
      <c r="T403" s="175"/>
      <c r="AT403" s="170" t="s">
        <v>166</v>
      </c>
      <c r="AU403" s="170" t="s">
        <v>84</v>
      </c>
      <c r="AV403" s="168" t="s">
        <v>84</v>
      </c>
      <c r="AW403" s="168" t="s">
        <v>31</v>
      </c>
      <c r="AX403" s="168" t="s">
        <v>75</v>
      </c>
      <c r="AY403" s="170" t="s">
        <v>158</v>
      </c>
    </row>
    <row r="404" spans="1:65" s="168" customFormat="1">
      <c r="B404" s="169"/>
      <c r="D404" s="162" t="s">
        <v>166</v>
      </c>
      <c r="E404" s="170" t="s">
        <v>1</v>
      </c>
      <c r="F404" s="171" t="s">
        <v>431</v>
      </c>
      <c r="H404" s="172">
        <v>3.5369999999999999</v>
      </c>
      <c r="L404" s="169"/>
      <c r="M404" s="173"/>
      <c r="N404" s="174"/>
      <c r="O404" s="174"/>
      <c r="P404" s="174"/>
      <c r="Q404" s="174"/>
      <c r="R404" s="174"/>
      <c r="S404" s="174"/>
      <c r="T404" s="175"/>
      <c r="AT404" s="170" t="s">
        <v>166</v>
      </c>
      <c r="AU404" s="170" t="s">
        <v>84</v>
      </c>
      <c r="AV404" s="168" t="s">
        <v>84</v>
      </c>
      <c r="AW404" s="168" t="s">
        <v>31</v>
      </c>
      <c r="AX404" s="168" t="s">
        <v>75</v>
      </c>
      <c r="AY404" s="170" t="s">
        <v>158</v>
      </c>
    </row>
    <row r="405" spans="1:65" s="160" customFormat="1">
      <c r="B405" s="161"/>
      <c r="D405" s="162" t="s">
        <v>166</v>
      </c>
      <c r="E405" s="163" t="s">
        <v>1</v>
      </c>
      <c r="F405" s="164" t="s">
        <v>206</v>
      </c>
      <c r="H405" s="163" t="s">
        <v>1</v>
      </c>
      <c r="L405" s="161"/>
      <c r="M405" s="165"/>
      <c r="N405" s="166"/>
      <c r="O405" s="166"/>
      <c r="P405" s="166"/>
      <c r="Q405" s="166"/>
      <c r="R405" s="166"/>
      <c r="S405" s="166"/>
      <c r="T405" s="167"/>
      <c r="AT405" s="163" t="s">
        <v>166</v>
      </c>
      <c r="AU405" s="163" t="s">
        <v>84</v>
      </c>
      <c r="AV405" s="160" t="s">
        <v>80</v>
      </c>
      <c r="AW405" s="160" t="s">
        <v>31</v>
      </c>
      <c r="AX405" s="160" t="s">
        <v>75</v>
      </c>
      <c r="AY405" s="163" t="s">
        <v>158</v>
      </c>
    </row>
    <row r="406" spans="1:65" s="168" customFormat="1" ht="22.5">
      <c r="B406" s="169"/>
      <c r="D406" s="162" t="s">
        <v>166</v>
      </c>
      <c r="E406" s="170" t="s">
        <v>1</v>
      </c>
      <c r="F406" s="171" t="s">
        <v>432</v>
      </c>
      <c r="H406" s="172">
        <v>5.41</v>
      </c>
      <c r="L406" s="169"/>
      <c r="M406" s="173"/>
      <c r="N406" s="174"/>
      <c r="O406" s="174"/>
      <c r="P406" s="174"/>
      <c r="Q406" s="174"/>
      <c r="R406" s="174"/>
      <c r="S406" s="174"/>
      <c r="T406" s="175"/>
      <c r="AT406" s="170" t="s">
        <v>166</v>
      </c>
      <c r="AU406" s="170" t="s">
        <v>84</v>
      </c>
      <c r="AV406" s="168" t="s">
        <v>84</v>
      </c>
      <c r="AW406" s="168" t="s">
        <v>31</v>
      </c>
      <c r="AX406" s="168" t="s">
        <v>75</v>
      </c>
      <c r="AY406" s="170" t="s">
        <v>158</v>
      </c>
    </row>
    <row r="407" spans="1:65" s="168" customFormat="1">
      <c r="B407" s="169"/>
      <c r="D407" s="162" t="s">
        <v>166</v>
      </c>
      <c r="E407" s="170" t="s">
        <v>1</v>
      </c>
      <c r="F407" s="171" t="s">
        <v>433</v>
      </c>
      <c r="H407" s="172">
        <v>1.819</v>
      </c>
      <c r="L407" s="169"/>
      <c r="M407" s="173"/>
      <c r="N407" s="174"/>
      <c r="O407" s="174"/>
      <c r="P407" s="174"/>
      <c r="Q407" s="174"/>
      <c r="R407" s="174"/>
      <c r="S407" s="174"/>
      <c r="T407" s="175"/>
      <c r="AT407" s="170" t="s">
        <v>166</v>
      </c>
      <c r="AU407" s="170" t="s">
        <v>84</v>
      </c>
      <c r="AV407" s="168" t="s">
        <v>84</v>
      </c>
      <c r="AW407" s="168" t="s">
        <v>31</v>
      </c>
      <c r="AX407" s="168" t="s">
        <v>75</v>
      </c>
      <c r="AY407" s="170" t="s">
        <v>158</v>
      </c>
    </row>
    <row r="408" spans="1:65" s="160" customFormat="1">
      <c r="B408" s="161"/>
      <c r="D408" s="162" t="s">
        <v>166</v>
      </c>
      <c r="E408" s="163" t="s">
        <v>1</v>
      </c>
      <c r="F408" s="164" t="s">
        <v>293</v>
      </c>
      <c r="H408" s="163" t="s">
        <v>1</v>
      </c>
      <c r="L408" s="161"/>
      <c r="M408" s="165"/>
      <c r="N408" s="166"/>
      <c r="O408" s="166"/>
      <c r="P408" s="166"/>
      <c r="Q408" s="166"/>
      <c r="R408" s="166"/>
      <c r="S408" s="166"/>
      <c r="T408" s="167"/>
      <c r="AT408" s="163" t="s">
        <v>166</v>
      </c>
      <c r="AU408" s="163" t="s">
        <v>84</v>
      </c>
      <c r="AV408" s="160" t="s">
        <v>80</v>
      </c>
      <c r="AW408" s="160" t="s">
        <v>31</v>
      </c>
      <c r="AX408" s="160" t="s">
        <v>75</v>
      </c>
      <c r="AY408" s="163" t="s">
        <v>158</v>
      </c>
    </row>
    <row r="409" spans="1:65" s="168" customFormat="1">
      <c r="B409" s="169"/>
      <c r="D409" s="162" t="s">
        <v>166</v>
      </c>
      <c r="E409" s="170" t="s">
        <v>1</v>
      </c>
      <c r="F409" s="171" t="s">
        <v>434</v>
      </c>
      <c r="H409" s="172">
        <v>14.458</v>
      </c>
      <c r="L409" s="169"/>
      <c r="M409" s="173"/>
      <c r="N409" s="174"/>
      <c r="O409" s="174"/>
      <c r="P409" s="174"/>
      <c r="Q409" s="174"/>
      <c r="R409" s="174"/>
      <c r="S409" s="174"/>
      <c r="T409" s="175"/>
      <c r="AT409" s="170" t="s">
        <v>166</v>
      </c>
      <c r="AU409" s="170" t="s">
        <v>84</v>
      </c>
      <c r="AV409" s="168" t="s">
        <v>84</v>
      </c>
      <c r="AW409" s="168" t="s">
        <v>31</v>
      </c>
      <c r="AX409" s="168" t="s">
        <v>75</v>
      </c>
      <c r="AY409" s="170" t="s">
        <v>158</v>
      </c>
    </row>
    <row r="410" spans="1:65" s="176" customFormat="1">
      <c r="B410" s="177"/>
      <c r="D410" s="162" t="s">
        <v>166</v>
      </c>
      <c r="E410" s="178" t="s">
        <v>1</v>
      </c>
      <c r="F410" s="179" t="s">
        <v>198</v>
      </c>
      <c r="H410" s="180">
        <v>34.411999999999999</v>
      </c>
      <c r="L410" s="177"/>
      <c r="M410" s="181"/>
      <c r="N410" s="182"/>
      <c r="O410" s="182"/>
      <c r="P410" s="182"/>
      <c r="Q410" s="182"/>
      <c r="R410" s="182"/>
      <c r="S410" s="182"/>
      <c r="T410" s="183"/>
      <c r="AT410" s="178" t="s">
        <v>166</v>
      </c>
      <c r="AU410" s="178" t="s">
        <v>84</v>
      </c>
      <c r="AV410" s="176" t="s">
        <v>90</v>
      </c>
      <c r="AW410" s="176" t="s">
        <v>31</v>
      </c>
      <c r="AX410" s="176" t="s">
        <v>80</v>
      </c>
      <c r="AY410" s="178" t="s">
        <v>158</v>
      </c>
    </row>
    <row r="411" spans="1:65" s="25" customFormat="1" ht="24.2" customHeight="1">
      <c r="A411" s="21"/>
      <c r="B411" s="22"/>
      <c r="C411" s="148" t="s">
        <v>7</v>
      </c>
      <c r="D411" s="148" t="s">
        <v>160</v>
      </c>
      <c r="E411" s="149" t="s">
        <v>435</v>
      </c>
      <c r="F411" s="150" t="s">
        <v>436</v>
      </c>
      <c r="G411" s="151" t="s">
        <v>163</v>
      </c>
      <c r="H411" s="152">
        <v>15.272</v>
      </c>
      <c r="I411" s="1"/>
      <c r="J411" s="153">
        <f>ROUND(I411*H411,2)</f>
        <v>0</v>
      </c>
      <c r="K411" s="150" t="s">
        <v>164</v>
      </c>
      <c r="L411" s="22"/>
      <c r="M411" s="154" t="s">
        <v>1</v>
      </c>
      <c r="N411" s="155" t="s">
        <v>40</v>
      </c>
      <c r="O411" s="49"/>
      <c r="P411" s="156">
        <f>O411*H411</f>
        <v>0</v>
      </c>
      <c r="Q411" s="156">
        <v>2.2563399999999998</v>
      </c>
      <c r="R411" s="156">
        <f>Q411*H411</f>
        <v>34.458824479999997</v>
      </c>
      <c r="S411" s="156">
        <v>0</v>
      </c>
      <c r="T411" s="157">
        <f>S411*H411</f>
        <v>0</v>
      </c>
      <c r="U411" s="21"/>
      <c r="V411" s="21"/>
      <c r="W411" s="21"/>
      <c r="X411" s="21"/>
      <c r="Y411" s="21"/>
      <c r="Z411" s="21"/>
      <c r="AA411" s="21"/>
      <c r="AB411" s="21"/>
      <c r="AC411" s="21"/>
      <c r="AD411" s="21"/>
      <c r="AE411" s="21"/>
      <c r="AR411" s="158" t="s">
        <v>90</v>
      </c>
      <c r="AT411" s="158" t="s">
        <v>160</v>
      </c>
      <c r="AU411" s="158" t="s">
        <v>84</v>
      </c>
      <c r="AY411" s="8" t="s">
        <v>158</v>
      </c>
      <c r="BE411" s="159">
        <f>IF(N411="základní",J411,0)</f>
        <v>0</v>
      </c>
      <c r="BF411" s="159">
        <f>IF(N411="snížená",J411,0)</f>
        <v>0</v>
      </c>
      <c r="BG411" s="159">
        <f>IF(N411="zákl. přenesená",J411,0)</f>
        <v>0</v>
      </c>
      <c r="BH411" s="159">
        <f>IF(N411="sníž. přenesená",J411,0)</f>
        <v>0</v>
      </c>
      <c r="BI411" s="159">
        <f>IF(N411="nulová",J411,0)</f>
        <v>0</v>
      </c>
      <c r="BJ411" s="8" t="s">
        <v>80</v>
      </c>
      <c r="BK411" s="159">
        <f>ROUND(I411*H411,2)</f>
        <v>0</v>
      </c>
      <c r="BL411" s="8" t="s">
        <v>90</v>
      </c>
      <c r="BM411" s="158" t="s">
        <v>437</v>
      </c>
    </row>
    <row r="412" spans="1:65" s="160" customFormat="1">
      <c r="B412" s="161"/>
      <c r="D412" s="162" t="s">
        <v>166</v>
      </c>
      <c r="E412" s="163" t="s">
        <v>1</v>
      </c>
      <c r="F412" s="164" t="s">
        <v>167</v>
      </c>
      <c r="H412" s="163" t="s">
        <v>1</v>
      </c>
      <c r="L412" s="161"/>
      <c r="M412" s="165"/>
      <c r="N412" s="166"/>
      <c r="O412" s="166"/>
      <c r="P412" s="166"/>
      <c r="Q412" s="166"/>
      <c r="R412" s="166"/>
      <c r="S412" s="166"/>
      <c r="T412" s="167"/>
      <c r="AT412" s="163" t="s">
        <v>166</v>
      </c>
      <c r="AU412" s="163" t="s">
        <v>84</v>
      </c>
      <c r="AV412" s="160" t="s">
        <v>80</v>
      </c>
      <c r="AW412" s="160" t="s">
        <v>31</v>
      </c>
      <c r="AX412" s="160" t="s">
        <v>75</v>
      </c>
      <c r="AY412" s="163" t="s">
        <v>158</v>
      </c>
    </row>
    <row r="413" spans="1:65" s="160" customFormat="1">
      <c r="B413" s="161"/>
      <c r="D413" s="162" t="s">
        <v>166</v>
      </c>
      <c r="E413" s="163" t="s">
        <v>1</v>
      </c>
      <c r="F413" s="164" t="s">
        <v>438</v>
      </c>
      <c r="H413" s="163" t="s">
        <v>1</v>
      </c>
      <c r="L413" s="161"/>
      <c r="M413" s="165"/>
      <c r="N413" s="166"/>
      <c r="O413" s="166"/>
      <c r="P413" s="166"/>
      <c r="Q413" s="166"/>
      <c r="R413" s="166"/>
      <c r="S413" s="166"/>
      <c r="T413" s="167"/>
      <c r="AT413" s="163" t="s">
        <v>166</v>
      </c>
      <c r="AU413" s="163" t="s">
        <v>84</v>
      </c>
      <c r="AV413" s="160" t="s">
        <v>80</v>
      </c>
      <c r="AW413" s="160" t="s">
        <v>31</v>
      </c>
      <c r="AX413" s="160" t="s">
        <v>75</v>
      </c>
      <c r="AY413" s="163" t="s">
        <v>158</v>
      </c>
    </row>
    <row r="414" spans="1:65" s="168" customFormat="1">
      <c r="B414" s="169"/>
      <c r="D414" s="162" t="s">
        <v>166</v>
      </c>
      <c r="E414" s="170" t="s">
        <v>1</v>
      </c>
      <c r="F414" s="171" t="s">
        <v>439</v>
      </c>
      <c r="H414" s="172">
        <v>6.75</v>
      </c>
      <c r="L414" s="169"/>
      <c r="M414" s="173"/>
      <c r="N414" s="174"/>
      <c r="O414" s="174"/>
      <c r="P414" s="174"/>
      <c r="Q414" s="174"/>
      <c r="R414" s="174"/>
      <c r="S414" s="174"/>
      <c r="T414" s="175"/>
      <c r="AT414" s="170" t="s">
        <v>166</v>
      </c>
      <c r="AU414" s="170" t="s">
        <v>84</v>
      </c>
      <c r="AV414" s="168" t="s">
        <v>84</v>
      </c>
      <c r="AW414" s="168" t="s">
        <v>31</v>
      </c>
      <c r="AX414" s="168" t="s">
        <v>75</v>
      </c>
      <c r="AY414" s="170" t="s">
        <v>158</v>
      </c>
    </row>
    <row r="415" spans="1:65" s="160" customFormat="1">
      <c r="B415" s="161"/>
      <c r="D415" s="162" t="s">
        <v>166</v>
      </c>
      <c r="E415" s="163" t="s">
        <v>1</v>
      </c>
      <c r="F415" s="164" t="s">
        <v>440</v>
      </c>
      <c r="H415" s="163" t="s">
        <v>1</v>
      </c>
      <c r="L415" s="161"/>
      <c r="M415" s="165"/>
      <c r="N415" s="166"/>
      <c r="O415" s="166"/>
      <c r="P415" s="166"/>
      <c r="Q415" s="166"/>
      <c r="R415" s="166"/>
      <c r="S415" s="166"/>
      <c r="T415" s="167"/>
      <c r="AT415" s="163" t="s">
        <v>166</v>
      </c>
      <c r="AU415" s="163" t="s">
        <v>84</v>
      </c>
      <c r="AV415" s="160" t="s">
        <v>80</v>
      </c>
      <c r="AW415" s="160" t="s">
        <v>31</v>
      </c>
      <c r="AX415" s="160" t="s">
        <v>75</v>
      </c>
      <c r="AY415" s="163" t="s">
        <v>158</v>
      </c>
    </row>
    <row r="416" spans="1:65" s="168" customFormat="1">
      <c r="B416" s="169"/>
      <c r="D416" s="162" t="s">
        <v>166</v>
      </c>
      <c r="E416" s="170" t="s">
        <v>1</v>
      </c>
      <c r="F416" s="171" t="s">
        <v>441</v>
      </c>
      <c r="H416" s="172">
        <v>8.5220000000000002</v>
      </c>
      <c r="L416" s="169"/>
      <c r="M416" s="173"/>
      <c r="N416" s="174"/>
      <c r="O416" s="174"/>
      <c r="P416" s="174"/>
      <c r="Q416" s="174"/>
      <c r="R416" s="174"/>
      <c r="S416" s="174"/>
      <c r="T416" s="175"/>
      <c r="AT416" s="170" t="s">
        <v>166</v>
      </c>
      <c r="AU416" s="170" t="s">
        <v>84</v>
      </c>
      <c r="AV416" s="168" t="s">
        <v>84</v>
      </c>
      <c r="AW416" s="168" t="s">
        <v>31</v>
      </c>
      <c r="AX416" s="168" t="s">
        <v>75</v>
      </c>
      <c r="AY416" s="170" t="s">
        <v>158</v>
      </c>
    </row>
    <row r="417" spans="1:65" s="176" customFormat="1">
      <c r="B417" s="177"/>
      <c r="D417" s="162" t="s">
        <v>166</v>
      </c>
      <c r="E417" s="178" t="s">
        <v>1</v>
      </c>
      <c r="F417" s="179" t="s">
        <v>198</v>
      </c>
      <c r="H417" s="180">
        <v>15.272</v>
      </c>
      <c r="L417" s="177"/>
      <c r="M417" s="181"/>
      <c r="N417" s="182"/>
      <c r="O417" s="182"/>
      <c r="P417" s="182"/>
      <c r="Q417" s="182"/>
      <c r="R417" s="182"/>
      <c r="S417" s="182"/>
      <c r="T417" s="183"/>
      <c r="AT417" s="178" t="s">
        <v>166</v>
      </c>
      <c r="AU417" s="178" t="s">
        <v>84</v>
      </c>
      <c r="AV417" s="176" t="s">
        <v>90</v>
      </c>
      <c r="AW417" s="176" t="s">
        <v>31</v>
      </c>
      <c r="AX417" s="176" t="s">
        <v>80</v>
      </c>
      <c r="AY417" s="178" t="s">
        <v>158</v>
      </c>
    </row>
    <row r="418" spans="1:65" s="25" customFormat="1" ht="21.75" customHeight="1">
      <c r="A418" s="21"/>
      <c r="B418" s="22"/>
      <c r="C418" s="148" t="s">
        <v>442</v>
      </c>
      <c r="D418" s="148" t="s">
        <v>160</v>
      </c>
      <c r="E418" s="149" t="s">
        <v>443</v>
      </c>
      <c r="F418" s="150" t="s">
        <v>444</v>
      </c>
      <c r="G418" s="151" t="s">
        <v>163</v>
      </c>
      <c r="H418" s="152">
        <v>34.411999999999999</v>
      </c>
      <c r="I418" s="1"/>
      <c r="J418" s="153">
        <f>ROUND(I418*H418,2)</f>
        <v>0</v>
      </c>
      <c r="K418" s="150" t="s">
        <v>1</v>
      </c>
      <c r="L418" s="22"/>
      <c r="M418" s="154" t="s">
        <v>1</v>
      </c>
      <c r="N418" s="155" t="s">
        <v>40</v>
      </c>
      <c r="O418" s="49"/>
      <c r="P418" s="156">
        <f>O418*H418</f>
        <v>0</v>
      </c>
      <c r="Q418" s="156">
        <v>0</v>
      </c>
      <c r="R418" s="156">
        <f>Q418*H418</f>
        <v>0</v>
      </c>
      <c r="S418" s="156">
        <v>0</v>
      </c>
      <c r="T418" s="157">
        <f>S418*H418</f>
        <v>0</v>
      </c>
      <c r="U418" s="21"/>
      <c r="V418" s="21"/>
      <c r="W418" s="21"/>
      <c r="X418" s="21"/>
      <c r="Y418" s="21"/>
      <c r="Z418" s="21"/>
      <c r="AA418" s="21"/>
      <c r="AB418" s="21"/>
      <c r="AC418" s="21"/>
      <c r="AD418" s="21"/>
      <c r="AE418" s="21"/>
      <c r="AR418" s="158" t="s">
        <v>90</v>
      </c>
      <c r="AT418" s="158" t="s">
        <v>160</v>
      </c>
      <c r="AU418" s="158" t="s">
        <v>84</v>
      </c>
      <c r="AY418" s="8" t="s">
        <v>158</v>
      </c>
      <c r="BE418" s="159">
        <f>IF(N418="základní",J418,0)</f>
        <v>0</v>
      </c>
      <c r="BF418" s="159">
        <f>IF(N418="snížená",J418,0)</f>
        <v>0</v>
      </c>
      <c r="BG418" s="159">
        <f>IF(N418="zákl. přenesená",J418,0)</f>
        <v>0</v>
      </c>
      <c r="BH418" s="159">
        <f>IF(N418="sníž. přenesená",J418,0)</f>
        <v>0</v>
      </c>
      <c r="BI418" s="159">
        <f>IF(N418="nulová",J418,0)</f>
        <v>0</v>
      </c>
      <c r="BJ418" s="8" t="s">
        <v>80</v>
      </c>
      <c r="BK418" s="159">
        <f>ROUND(I418*H418,2)</f>
        <v>0</v>
      </c>
      <c r="BL418" s="8" t="s">
        <v>90</v>
      </c>
      <c r="BM418" s="158" t="s">
        <v>445</v>
      </c>
    </row>
    <row r="419" spans="1:65" s="25" customFormat="1" ht="16.5" customHeight="1">
      <c r="A419" s="21"/>
      <c r="B419" s="22"/>
      <c r="C419" s="148" t="s">
        <v>446</v>
      </c>
      <c r="D419" s="148" t="s">
        <v>160</v>
      </c>
      <c r="E419" s="149" t="s">
        <v>447</v>
      </c>
      <c r="F419" s="150" t="s">
        <v>448</v>
      </c>
      <c r="G419" s="151" t="s">
        <v>183</v>
      </c>
      <c r="H419" s="152">
        <v>2.6190000000000002</v>
      </c>
      <c r="I419" s="1"/>
      <c r="J419" s="153">
        <f>ROUND(I419*H419,2)</f>
        <v>0</v>
      </c>
      <c r="K419" s="150" t="s">
        <v>164</v>
      </c>
      <c r="L419" s="22"/>
      <c r="M419" s="154" t="s">
        <v>1</v>
      </c>
      <c r="N419" s="155" t="s">
        <v>40</v>
      </c>
      <c r="O419" s="49"/>
      <c r="P419" s="156">
        <f>O419*H419</f>
        <v>0</v>
      </c>
      <c r="Q419" s="156">
        <v>1.06277</v>
      </c>
      <c r="R419" s="156">
        <f>Q419*H419</f>
        <v>2.7833946300000001</v>
      </c>
      <c r="S419" s="156">
        <v>0</v>
      </c>
      <c r="T419" s="157">
        <f>S419*H419</f>
        <v>0</v>
      </c>
      <c r="U419" s="21"/>
      <c r="V419" s="21"/>
      <c r="W419" s="21"/>
      <c r="X419" s="21"/>
      <c r="Y419" s="21"/>
      <c r="Z419" s="21"/>
      <c r="AA419" s="21"/>
      <c r="AB419" s="21"/>
      <c r="AC419" s="21"/>
      <c r="AD419" s="21"/>
      <c r="AE419" s="21"/>
      <c r="AR419" s="158" t="s">
        <v>90</v>
      </c>
      <c r="AT419" s="158" t="s">
        <v>160</v>
      </c>
      <c r="AU419" s="158" t="s">
        <v>84</v>
      </c>
      <c r="AY419" s="8" t="s">
        <v>158</v>
      </c>
      <c r="BE419" s="159">
        <f>IF(N419="základní",J419,0)</f>
        <v>0</v>
      </c>
      <c r="BF419" s="159">
        <f>IF(N419="snížená",J419,0)</f>
        <v>0</v>
      </c>
      <c r="BG419" s="159">
        <f>IF(N419="zákl. přenesená",J419,0)</f>
        <v>0</v>
      </c>
      <c r="BH419" s="159">
        <f>IF(N419="sníž. přenesená",J419,0)</f>
        <v>0</v>
      </c>
      <c r="BI419" s="159">
        <f>IF(N419="nulová",J419,0)</f>
        <v>0</v>
      </c>
      <c r="BJ419" s="8" t="s">
        <v>80</v>
      </c>
      <c r="BK419" s="159">
        <f>ROUND(I419*H419,2)</f>
        <v>0</v>
      </c>
      <c r="BL419" s="8" t="s">
        <v>90</v>
      </c>
      <c r="BM419" s="158" t="s">
        <v>449</v>
      </c>
    </row>
    <row r="420" spans="1:65" s="160" customFormat="1">
      <c r="B420" s="161"/>
      <c r="D420" s="162" t="s">
        <v>166</v>
      </c>
      <c r="E420" s="163" t="s">
        <v>1</v>
      </c>
      <c r="F420" s="164" t="s">
        <v>203</v>
      </c>
      <c r="H420" s="163" t="s">
        <v>1</v>
      </c>
      <c r="L420" s="161"/>
      <c r="M420" s="165"/>
      <c r="N420" s="166"/>
      <c r="O420" s="166"/>
      <c r="P420" s="166"/>
      <c r="Q420" s="166"/>
      <c r="R420" s="166"/>
      <c r="S420" s="166"/>
      <c r="T420" s="167"/>
      <c r="AT420" s="163" t="s">
        <v>166</v>
      </c>
      <c r="AU420" s="163" t="s">
        <v>84</v>
      </c>
      <c r="AV420" s="160" t="s">
        <v>80</v>
      </c>
      <c r="AW420" s="160" t="s">
        <v>31</v>
      </c>
      <c r="AX420" s="160" t="s">
        <v>75</v>
      </c>
      <c r="AY420" s="163" t="s">
        <v>158</v>
      </c>
    </row>
    <row r="421" spans="1:65" s="160" customFormat="1">
      <c r="B421" s="161"/>
      <c r="D421" s="162" t="s">
        <v>166</v>
      </c>
      <c r="E421" s="163" t="s">
        <v>1</v>
      </c>
      <c r="F421" s="164" t="s">
        <v>204</v>
      </c>
      <c r="H421" s="163" t="s">
        <v>1</v>
      </c>
      <c r="L421" s="161"/>
      <c r="M421" s="165"/>
      <c r="N421" s="166"/>
      <c r="O421" s="166"/>
      <c r="P421" s="166"/>
      <c r="Q421" s="166"/>
      <c r="R421" s="166"/>
      <c r="S421" s="166"/>
      <c r="T421" s="167"/>
      <c r="AT421" s="163" t="s">
        <v>166</v>
      </c>
      <c r="AU421" s="163" t="s">
        <v>84</v>
      </c>
      <c r="AV421" s="160" t="s">
        <v>80</v>
      </c>
      <c r="AW421" s="160" t="s">
        <v>31</v>
      </c>
      <c r="AX421" s="160" t="s">
        <v>75</v>
      </c>
      <c r="AY421" s="163" t="s">
        <v>158</v>
      </c>
    </row>
    <row r="422" spans="1:65" s="168" customFormat="1" ht="22.5">
      <c r="B422" s="169"/>
      <c r="D422" s="162" t="s">
        <v>166</v>
      </c>
      <c r="E422" s="170" t="s">
        <v>1</v>
      </c>
      <c r="F422" s="171" t="s">
        <v>450</v>
      </c>
      <c r="H422" s="172">
        <v>131.25</v>
      </c>
      <c r="L422" s="169"/>
      <c r="M422" s="173"/>
      <c r="N422" s="174"/>
      <c r="O422" s="174"/>
      <c r="P422" s="174"/>
      <c r="Q422" s="174"/>
      <c r="R422" s="174"/>
      <c r="S422" s="174"/>
      <c r="T422" s="175"/>
      <c r="AT422" s="170" t="s">
        <v>166</v>
      </c>
      <c r="AU422" s="170" t="s">
        <v>84</v>
      </c>
      <c r="AV422" s="168" t="s">
        <v>84</v>
      </c>
      <c r="AW422" s="168" t="s">
        <v>31</v>
      </c>
      <c r="AX422" s="168" t="s">
        <v>75</v>
      </c>
      <c r="AY422" s="170" t="s">
        <v>158</v>
      </c>
    </row>
    <row r="423" spans="1:65" s="168" customFormat="1">
      <c r="B423" s="169"/>
      <c r="D423" s="162" t="s">
        <v>166</v>
      </c>
      <c r="E423" s="170" t="s">
        <v>1</v>
      </c>
      <c r="F423" s="171" t="s">
        <v>451</v>
      </c>
      <c r="H423" s="172">
        <v>50.53</v>
      </c>
      <c r="L423" s="169"/>
      <c r="M423" s="173"/>
      <c r="N423" s="174"/>
      <c r="O423" s="174"/>
      <c r="P423" s="174"/>
      <c r="Q423" s="174"/>
      <c r="R423" s="174"/>
      <c r="S423" s="174"/>
      <c r="T423" s="175"/>
      <c r="AT423" s="170" t="s">
        <v>166</v>
      </c>
      <c r="AU423" s="170" t="s">
        <v>84</v>
      </c>
      <c r="AV423" s="168" t="s">
        <v>84</v>
      </c>
      <c r="AW423" s="168" t="s">
        <v>31</v>
      </c>
      <c r="AX423" s="168" t="s">
        <v>75</v>
      </c>
      <c r="AY423" s="170" t="s">
        <v>158</v>
      </c>
    </row>
    <row r="424" spans="1:65" s="160" customFormat="1">
      <c r="B424" s="161"/>
      <c r="D424" s="162" t="s">
        <v>166</v>
      </c>
      <c r="E424" s="163" t="s">
        <v>1</v>
      </c>
      <c r="F424" s="164" t="s">
        <v>206</v>
      </c>
      <c r="H424" s="163" t="s">
        <v>1</v>
      </c>
      <c r="L424" s="161"/>
      <c r="M424" s="165"/>
      <c r="N424" s="166"/>
      <c r="O424" s="166"/>
      <c r="P424" s="166"/>
      <c r="Q424" s="166"/>
      <c r="R424" s="166"/>
      <c r="S424" s="166"/>
      <c r="T424" s="167"/>
      <c r="AT424" s="163" t="s">
        <v>166</v>
      </c>
      <c r="AU424" s="163" t="s">
        <v>84</v>
      </c>
      <c r="AV424" s="160" t="s">
        <v>80</v>
      </c>
      <c r="AW424" s="160" t="s">
        <v>31</v>
      </c>
      <c r="AX424" s="160" t="s">
        <v>75</v>
      </c>
      <c r="AY424" s="163" t="s">
        <v>158</v>
      </c>
    </row>
    <row r="425" spans="1:65" s="168" customFormat="1">
      <c r="B425" s="169"/>
      <c r="D425" s="162" t="s">
        <v>166</v>
      </c>
      <c r="E425" s="170" t="s">
        <v>1</v>
      </c>
      <c r="F425" s="171" t="s">
        <v>452</v>
      </c>
      <c r="H425" s="172">
        <v>77.28</v>
      </c>
      <c r="L425" s="169"/>
      <c r="M425" s="173"/>
      <c r="N425" s="174"/>
      <c r="O425" s="174"/>
      <c r="P425" s="174"/>
      <c r="Q425" s="174"/>
      <c r="R425" s="174"/>
      <c r="S425" s="174"/>
      <c r="T425" s="175"/>
      <c r="AT425" s="170" t="s">
        <v>166</v>
      </c>
      <c r="AU425" s="170" t="s">
        <v>84</v>
      </c>
      <c r="AV425" s="168" t="s">
        <v>84</v>
      </c>
      <c r="AW425" s="168" t="s">
        <v>31</v>
      </c>
      <c r="AX425" s="168" t="s">
        <v>75</v>
      </c>
      <c r="AY425" s="170" t="s">
        <v>158</v>
      </c>
    </row>
    <row r="426" spans="1:65" s="168" customFormat="1">
      <c r="B426" s="169"/>
      <c r="D426" s="162" t="s">
        <v>166</v>
      </c>
      <c r="E426" s="170" t="s">
        <v>1</v>
      </c>
      <c r="F426" s="171" t="s">
        <v>453</v>
      </c>
      <c r="H426" s="172">
        <v>25.98</v>
      </c>
      <c r="L426" s="169"/>
      <c r="M426" s="173"/>
      <c r="N426" s="174"/>
      <c r="O426" s="174"/>
      <c r="P426" s="174"/>
      <c r="Q426" s="174"/>
      <c r="R426" s="174"/>
      <c r="S426" s="174"/>
      <c r="T426" s="175"/>
      <c r="AT426" s="170" t="s">
        <v>166</v>
      </c>
      <c r="AU426" s="170" t="s">
        <v>84</v>
      </c>
      <c r="AV426" s="168" t="s">
        <v>84</v>
      </c>
      <c r="AW426" s="168" t="s">
        <v>31</v>
      </c>
      <c r="AX426" s="168" t="s">
        <v>75</v>
      </c>
      <c r="AY426" s="170" t="s">
        <v>158</v>
      </c>
    </row>
    <row r="427" spans="1:65" s="160" customFormat="1">
      <c r="B427" s="161"/>
      <c r="D427" s="162" t="s">
        <v>166</v>
      </c>
      <c r="E427" s="163" t="s">
        <v>1</v>
      </c>
      <c r="F427" s="164" t="s">
        <v>293</v>
      </c>
      <c r="H427" s="163" t="s">
        <v>1</v>
      </c>
      <c r="L427" s="161"/>
      <c r="M427" s="165"/>
      <c r="N427" s="166"/>
      <c r="O427" s="166"/>
      <c r="P427" s="166"/>
      <c r="Q427" s="166"/>
      <c r="R427" s="166"/>
      <c r="S427" s="166"/>
      <c r="T427" s="167"/>
      <c r="AT427" s="163" t="s">
        <v>166</v>
      </c>
      <c r="AU427" s="163" t="s">
        <v>84</v>
      </c>
      <c r="AV427" s="160" t="s">
        <v>80</v>
      </c>
      <c r="AW427" s="160" t="s">
        <v>31</v>
      </c>
      <c r="AX427" s="160" t="s">
        <v>75</v>
      </c>
      <c r="AY427" s="163" t="s">
        <v>158</v>
      </c>
    </row>
    <row r="428" spans="1:65" s="168" customFormat="1">
      <c r="B428" s="169"/>
      <c r="D428" s="162" t="s">
        <v>166</v>
      </c>
      <c r="E428" s="170" t="s">
        <v>1</v>
      </c>
      <c r="F428" s="171" t="s">
        <v>454</v>
      </c>
      <c r="H428" s="172">
        <v>206.52</v>
      </c>
      <c r="L428" s="169"/>
      <c r="M428" s="173"/>
      <c r="N428" s="174"/>
      <c r="O428" s="174"/>
      <c r="P428" s="174"/>
      <c r="Q428" s="174"/>
      <c r="R428" s="174"/>
      <c r="S428" s="174"/>
      <c r="T428" s="175"/>
      <c r="AT428" s="170" t="s">
        <v>166</v>
      </c>
      <c r="AU428" s="170" t="s">
        <v>84</v>
      </c>
      <c r="AV428" s="168" t="s">
        <v>84</v>
      </c>
      <c r="AW428" s="168" t="s">
        <v>31</v>
      </c>
      <c r="AX428" s="168" t="s">
        <v>75</v>
      </c>
      <c r="AY428" s="170" t="s">
        <v>158</v>
      </c>
    </row>
    <row r="429" spans="1:65" s="176" customFormat="1">
      <c r="B429" s="177"/>
      <c r="D429" s="162" t="s">
        <v>166</v>
      </c>
      <c r="E429" s="178" t="s">
        <v>1</v>
      </c>
      <c r="F429" s="179" t="s">
        <v>198</v>
      </c>
      <c r="H429" s="180">
        <v>491.56000000000006</v>
      </c>
      <c r="L429" s="177"/>
      <c r="M429" s="181"/>
      <c r="N429" s="182"/>
      <c r="O429" s="182"/>
      <c r="P429" s="182"/>
      <c r="Q429" s="182"/>
      <c r="R429" s="182"/>
      <c r="S429" s="182"/>
      <c r="T429" s="183"/>
      <c r="AT429" s="178" t="s">
        <v>166</v>
      </c>
      <c r="AU429" s="178" t="s">
        <v>84</v>
      </c>
      <c r="AV429" s="176" t="s">
        <v>90</v>
      </c>
      <c r="AW429" s="176" t="s">
        <v>31</v>
      </c>
      <c r="AX429" s="176" t="s">
        <v>75</v>
      </c>
      <c r="AY429" s="178" t="s">
        <v>158</v>
      </c>
    </row>
    <row r="430" spans="1:65" s="168" customFormat="1">
      <c r="B430" s="169"/>
      <c r="D430" s="162" t="s">
        <v>166</v>
      </c>
      <c r="E430" s="170" t="s">
        <v>1</v>
      </c>
      <c r="F430" s="171" t="s">
        <v>455</v>
      </c>
      <c r="H430" s="172">
        <v>2.6190000000000002</v>
      </c>
      <c r="L430" s="169"/>
      <c r="M430" s="173"/>
      <c r="N430" s="174"/>
      <c r="O430" s="174"/>
      <c r="P430" s="174"/>
      <c r="Q430" s="174"/>
      <c r="R430" s="174"/>
      <c r="S430" s="174"/>
      <c r="T430" s="175"/>
      <c r="AT430" s="170" t="s">
        <v>166</v>
      </c>
      <c r="AU430" s="170" t="s">
        <v>84</v>
      </c>
      <c r="AV430" s="168" t="s">
        <v>84</v>
      </c>
      <c r="AW430" s="168" t="s">
        <v>31</v>
      </c>
      <c r="AX430" s="168" t="s">
        <v>80</v>
      </c>
      <c r="AY430" s="170" t="s">
        <v>158</v>
      </c>
    </row>
    <row r="431" spans="1:65" s="25" customFormat="1" ht="33" customHeight="1">
      <c r="A431" s="21"/>
      <c r="B431" s="22"/>
      <c r="C431" s="148" t="s">
        <v>456</v>
      </c>
      <c r="D431" s="148" t="s">
        <v>160</v>
      </c>
      <c r="E431" s="149" t="s">
        <v>457</v>
      </c>
      <c r="F431" s="150" t="s">
        <v>458</v>
      </c>
      <c r="G431" s="151" t="s">
        <v>253</v>
      </c>
      <c r="H431" s="152">
        <v>812.91</v>
      </c>
      <c r="I431" s="1"/>
      <c r="J431" s="153">
        <f>ROUND(I431*H431,2)</f>
        <v>0</v>
      </c>
      <c r="K431" s="150" t="s">
        <v>164</v>
      </c>
      <c r="L431" s="22"/>
      <c r="M431" s="154" t="s">
        <v>1</v>
      </c>
      <c r="N431" s="155" t="s">
        <v>40</v>
      </c>
      <c r="O431" s="49"/>
      <c r="P431" s="156">
        <f>O431*H431</f>
        <v>0</v>
      </c>
      <c r="Q431" s="156">
        <v>2.0000000000000002E-5</v>
      </c>
      <c r="R431" s="156">
        <f>Q431*H431</f>
        <v>1.62582E-2</v>
      </c>
      <c r="S431" s="156">
        <v>0</v>
      </c>
      <c r="T431" s="157">
        <f>S431*H431</f>
        <v>0</v>
      </c>
      <c r="U431" s="21"/>
      <c r="V431" s="21"/>
      <c r="W431" s="21"/>
      <c r="X431" s="21"/>
      <c r="Y431" s="21"/>
      <c r="Z431" s="21"/>
      <c r="AA431" s="21"/>
      <c r="AB431" s="21"/>
      <c r="AC431" s="21"/>
      <c r="AD431" s="21"/>
      <c r="AE431" s="21"/>
      <c r="AR431" s="158" t="s">
        <v>90</v>
      </c>
      <c r="AT431" s="158" t="s">
        <v>160</v>
      </c>
      <c r="AU431" s="158" t="s">
        <v>84</v>
      </c>
      <c r="AY431" s="8" t="s">
        <v>158</v>
      </c>
      <c r="BE431" s="159">
        <f>IF(N431="základní",J431,0)</f>
        <v>0</v>
      </c>
      <c r="BF431" s="159">
        <f>IF(N431="snížená",J431,0)</f>
        <v>0</v>
      </c>
      <c r="BG431" s="159">
        <f>IF(N431="zákl. přenesená",J431,0)</f>
        <v>0</v>
      </c>
      <c r="BH431" s="159">
        <f>IF(N431="sníž. přenesená",J431,0)</f>
        <v>0</v>
      </c>
      <c r="BI431" s="159">
        <f>IF(N431="nulová",J431,0)</f>
        <v>0</v>
      </c>
      <c r="BJ431" s="8" t="s">
        <v>80</v>
      </c>
      <c r="BK431" s="159">
        <f>ROUND(I431*H431,2)</f>
        <v>0</v>
      </c>
      <c r="BL431" s="8" t="s">
        <v>90</v>
      </c>
      <c r="BM431" s="158" t="s">
        <v>459</v>
      </c>
    </row>
    <row r="432" spans="1:65" s="160" customFormat="1">
      <c r="B432" s="161"/>
      <c r="D432" s="162" t="s">
        <v>166</v>
      </c>
      <c r="E432" s="163" t="s">
        <v>1</v>
      </c>
      <c r="F432" s="164" t="s">
        <v>203</v>
      </c>
      <c r="H432" s="163" t="s">
        <v>1</v>
      </c>
      <c r="L432" s="161"/>
      <c r="M432" s="165"/>
      <c r="N432" s="166"/>
      <c r="O432" s="166"/>
      <c r="P432" s="166"/>
      <c r="Q432" s="166"/>
      <c r="R432" s="166"/>
      <c r="S432" s="166"/>
      <c r="T432" s="167"/>
      <c r="AT432" s="163" t="s">
        <v>166</v>
      </c>
      <c r="AU432" s="163" t="s">
        <v>84</v>
      </c>
      <c r="AV432" s="160" t="s">
        <v>80</v>
      </c>
      <c r="AW432" s="160" t="s">
        <v>31</v>
      </c>
      <c r="AX432" s="160" t="s">
        <v>75</v>
      </c>
      <c r="AY432" s="163" t="s">
        <v>158</v>
      </c>
    </row>
    <row r="433" spans="2:51" s="160" customFormat="1">
      <c r="B433" s="161"/>
      <c r="D433" s="162" t="s">
        <v>166</v>
      </c>
      <c r="E433" s="163" t="s">
        <v>1</v>
      </c>
      <c r="F433" s="164" t="s">
        <v>204</v>
      </c>
      <c r="H433" s="163" t="s">
        <v>1</v>
      </c>
      <c r="L433" s="161"/>
      <c r="M433" s="165"/>
      <c r="N433" s="166"/>
      <c r="O433" s="166"/>
      <c r="P433" s="166"/>
      <c r="Q433" s="166"/>
      <c r="R433" s="166"/>
      <c r="S433" s="166"/>
      <c r="T433" s="167"/>
      <c r="AT433" s="163" t="s">
        <v>166</v>
      </c>
      <c r="AU433" s="163" t="s">
        <v>84</v>
      </c>
      <c r="AV433" s="160" t="s">
        <v>80</v>
      </c>
      <c r="AW433" s="160" t="s">
        <v>31</v>
      </c>
      <c r="AX433" s="160" t="s">
        <v>75</v>
      </c>
      <c r="AY433" s="163" t="s">
        <v>158</v>
      </c>
    </row>
    <row r="434" spans="2:51" s="168" customFormat="1">
      <c r="B434" s="169"/>
      <c r="D434" s="162" t="s">
        <v>166</v>
      </c>
      <c r="E434" s="170" t="s">
        <v>1</v>
      </c>
      <c r="F434" s="171" t="s">
        <v>460</v>
      </c>
      <c r="H434" s="172">
        <v>6.5</v>
      </c>
      <c r="L434" s="169"/>
      <c r="M434" s="173"/>
      <c r="N434" s="174"/>
      <c r="O434" s="174"/>
      <c r="P434" s="174"/>
      <c r="Q434" s="174"/>
      <c r="R434" s="174"/>
      <c r="S434" s="174"/>
      <c r="T434" s="175"/>
      <c r="AT434" s="170" t="s">
        <v>166</v>
      </c>
      <c r="AU434" s="170" t="s">
        <v>84</v>
      </c>
      <c r="AV434" s="168" t="s">
        <v>84</v>
      </c>
      <c r="AW434" s="168" t="s">
        <v>31</v>
      </c>
      <c r="AX434" s="168" t="s">
        <v>75</v>
      </c>
      <c r="AY434" s="170" t="s">
        <v>158</v>
      </c>
    </row>
    <row r="435" spans="2:51" s="168" customFormat="1">
      <c r="B435" s="169"/>
      <c r="D435" s="162" t="s">
        <v>166</v>
      </c>
      <c r="E435" s="170" t="s">
        <v>1</v>
      </c>
      <c r="F435" s="171" t="s">
        <v>461</v>
      </c>
      <c r="H435" s="172">
        <v>14.86</v>
      </c>
      <c r="L435" s="169"/>
      <c r="M435" s="173"/>
      <c r="N435" s="174"/>
      <c r="O435" s="174"/>
      <c r="P435" s="174"/>
      <c r="Q435" s="174"/>
      <c r="R435" s="174"/>
      <c r="S435" s="174"/>
      <c r="T435" s="175"/>
      <c r="AT435" s="170" t="s">
        <v>166</v>
      </c>
      <c r="AU435" s="170" t="s">
        <v>84</v>
      </c>
      <c r="AV435" s="168" t="s">
        <v>84</v>
      </c>
      <c r="AW435" s="168" t="s">
        <v>31</v>
      </c>
      <c r="AX435" s="168" t="s">
        <v>75</v>
      </c>
      <c r="AY435" s="170" t="s">
        <v>158</v>
      </c>
    </row>
    <row r="436" spans="2:51" s="168" customFormat="1">
      <c r="B436" s="169"/>
      <c r="D436" s="162" t="s">
        <v>166</v>
      </c>
      <c r="E436" s="170" t="s">
        <v>1</v>
      </c>
      <c r="F436" s="171" t="s">
        <v>462</v>
      </c>
      <c r="H436" s="172">
        <v>27.82</v>
      </c>
      <c r="L436" s="169"/>
      <c r="M436" s="173"/>
      <c r="N436" s="174"/>
      <c r="O436" s="174"/>
      <c r="P436" s="174"/>
      <c r="Q436" s="174"/>
      <c r="R436" s="174"/>
      <c r="S436" s="174"/>
      <c r="T436" s="175"/>
      <c r="AT436" s="170" t="s">
        <v>166</v>
      </c>
      <c r="AU436" s="170" t="s">
        <v>84</v>
      </c>
      <c r="AV436" s="168" t="s">
        <v>84</v>
      </c>
      <c r="AW436" s="168" t="s">
        <v>31</v>
      </c>
      <c r="AX436" s="168" t="s">
        <v>75</v>
      </c>
      <c r="AY436" s="170" t="s">
        <v>158</v>
      </c>
    </row>
    <row r="437" spans="2:51" s="168" customFormat="1" ht="22.5">
      <c r="B437" s="169"/>
      <c r="D437" s="162" t="s">
        <v>166</v>
      </c>
      <c r="E437" s="170" t="s">
        <v>1</v>
      </c>
      <c r="F437" s="171" t="s">
        <v>463</v>
      </c>
      <c r="H437" s="172">
        <v>13.01</v>
      </c>
      <c r="L437" s="169"/>
      <c r="M437" s="173"/>
      <c r="N437" s="174"/>
      <c r="O437" s="174"/>
      <c r="P437" s="174"/>
      <c r="Q437" s="174"/>
      <c r="R437" s="174"/>
      <c r="S437" s="174"/>
      <c r="T437" s="175"/>
      <c r="AT437" s="170" t="s">
        <v>166</v>
      </c>
      <c r="AU437" s="170" t="s">
        <v>84</v>
      </c>
      <c r="AV437" s="168" t="s">
        <v>84</v>
      </c>
      <c r="AW437" s="168" t="s">
        <v>31</v>
      </c>
      <c r="AX437" s="168" t="s">
        <v>75</v>
      </c>
      <c r="AY437" s="170" t="s">
        <v>158</v>
      </c>
    </row>
    <row r="438" spans="2:51" s="168" customFormat="1">
      <c r="B438" s="169"/>
      <c r="D438" s="162" t="s">
        <v>166</v>
      </c>
      <c r="E438" s="170" t="s">
        <v>1</v>
      </c>
      <c r="F438" s="171" t="s">
        <v>464</v>
      </c>
      <c r="H438" s="172">
        <v>32.700000000000003</v>
      </c>
      <c r="L438" s="169"/>
      <c r="M438" s="173"/>
      <c r="N438" s="174"/>
      <c r="O438" s="174"/>
      <c r="P438" s="174"/>
      <c r="Q438" s="174"/>
      <c r="R438" s="174"/>
      <c r="S438" s="174"/>
      <c r="T438" s="175"/>
      <c r="AT438" s="170" t="s">
        <v>166</v>
      </c>
      <c r="AU438" s="170" t="s">
        <v>84</v>
      </c>
      <c r="AV438" s="168" t="s">
        <v>84</v>
      </c>
      <c r="AW438" s="168" t="s">
        <v>31</v>
      </c>
      <c r="AX438" s="168" t="s">
        <v>75</v>
      </c>
      <c r="AY438" s="170" t="s">
        <v>158</v>
      </c>
    </row>
    <row r="439" spans="2:51" s="168" customFormat="1">
      <c r="B439" s="169"/>
      <c r="D439" s="162" t="s">
        <v>166</v>
      </c>
      <c r="E439" s="170" t="s">
        <v>1</v>
      </c>
      <c r="F439" s="171" t="s">
        <v>465</v>
      </c>
      <c r="H439" s="172">
        <v>18.920000000000002</v>
      </c>
      <c r="L439" s="169"/>
      <c r="M439" s="173"/>
      <c r="N439" s="174"/>
      <c r="O439" s="174"/>
      <c r="P439" s="174"/>
      <c r="Q439" s="174"/>
      <c r="R439" s="174"/>
      <c r="S439" s="174"/>
      <c r="T439" s="175"/>
      <c r="AT439" s="170" t="s">
        <v>166</v>
      </c>
      <c r="AU439" s="170" t="s">
        <v>84</v>
      </c>
      <c r="AV439" s="168" t="s">
        <v>84</v>
      </c>
      <c r="AW439" s="168" t="s">
        <v>31</v>
      </c>
      <c r="AX439" s="168" t="s">
        <v>75</v>
      </c>
      <c r="AY439" s="170" t="s">
        <v>158</v>
      </c>
    </row>
    <row r="440" spans="2:51" s="168" customFormat="1">
      <c r="B440" s="169"/>
      <c r="D440" s="162" t="s">
        <v>166</v>
      </c>
      <c r="E440" s="170" t="s">
        <v>1</v>
      </c>
      <c r="F440" s="171" t="s">
        <v>466</v>
      </c>
      <c r="H440" s="172">
        <v>11.3</v>
      </c>
      <c r="L440" s="169"/>
      <c r="M440" s="173"/>
      <c r="N440" s="174"/>
      <c r="O440" s="174"/>
      <c r="P440" s="174"/>
      <c r="Q440" s="174"/>
      <c r="R440" s="174"/>
      <c r="S440" s="174"/>
      <c r="T440" s="175"/>
      <c r="AT440" s="170" t="s">
        <v>166</v>
      </c>
      <c r="AU440" s="170" t="s">
        <v>84</v>
      </c>
      <c r="AV440" s="168" t="s">
        <v>84</v>
      </c>
      <c r="AW440" s="168" t="s">
        <v>31</v>
      </c>
      <c r="AX440" s="168" t="s">
        <v>75</v>
      </c>
      <c r="AY440" s="170" t="s">
        <v>158</v>
      </c>
    </row>
    <row r="441" spans="2:51" s="168" customFormat="1">
      <c r="B441" s="169"/>
      <c r="D441" s="162" t="s">
        <v>166</v>
      </c>
      <c r="E441" s="170" t="s">
        <v>1</v>
      </c>
      <c r="F441" s="171" t="s">
        <v>467</v>
      </c>
      <c r="H441" s="172">
        <v>8.92</v>
      </c>
      <c r="L441" s="169"/>
      <c r="M441" s="173"/>
      <c r="N441" s="174"/>
      <c r="O441" s="174"/>
      <c r="P441" s="174"/>
      <c r="Q441" s="174"/>
      <c r="R441" s="174"/>
      <c r="S441" s="174"/>
      <c r="T441" s="175"/>
      <c r="AT441" s="170" t="s">
        <v>166</v>
      </c>
      <c r="AU441" s="170" t="s">
        <v>84</v>
      </c>
      <c r="AV441" s="168" t="s">
        <v>84</v>
      </c>
      <c r="AW441" s="168" t="s">
        <v>31</v>
      </c>
      <c r="AX441" s="168" t="s">
        <v>75</v>
      </c>
      <c r="AY441" s="170" t="s">
        <v>158</v>
      </c>
    </row>
    <row r="442" spans="2:51" s="168" customFormat="1">
      <c r="B442" s="169"/>
      <c r="D442" s="162" t="s">
        <v>166</v>
      </c>
      <c r="E442" s="170" t="s">
        <v>1</v>
      </c>
      <c r="F442" s="171" t="s">
        <v>468</v>
      </c>
      <c r="H442" s="172">
        <v>14.4</v>
      </c>
      <c r="L442" s="169"/>
      <c r="M442" s="173"/>
      <c r="N442" s="174"/>
      <c r="O442" s="174"/>
      <c r="P442" s="174"/>
      <c r="Q442" s="174"/>
      <c r="R442" s="174"/>
      <c r="S442" s="174"/>
      <c r="T442" s="175"/>
      <c r="AT442" s="170" t="s">
        <v>166</v>
      </c>
      <c r="AU442" s="170" t="s">
        <v>84</v>
      </c>
      <c r="AV442" s="168" t="s">
        <v>84</v>
      </c>
      <c r="AW442" s="168" t="s">
        <v>31</v>
      </c>
      <c r="AX442" s="168" t="s">
        <v>75</v>
      </c>
      <c r="AY442" s="170" t="s">
        <v>158</v>
      </c>
    </row>
    <row r="443" spans="2:51" s="168" customFormat="1">
      <c r="B443" s="169"/>
      <c r="D443" s="162" t="s">
        <v>166</v>
      </c>
      <c r="E443" s="170" t="s">
        <v>1</v>
      </c>
      <c r="F443" s="171" t="s">
        <v>469</v>
      </c>
      <c r="H443" s="172">
        <v>9.58</v>
      </c>
      <c r="L443" s="169"/>
      <c r="M443" s="173"/>
      <c r="N443" s="174"/>
      <c r="O443" s="174"/>
      <c r="P443" s="174"/>
      <c r="Q443" s="174"/>
      <c r="R443" s="174"/>
      <c r="S443" s="174"/>
      <c r="T443" s="175"/>
      <c r="AT443" s="170" t="s">
        <v>166</v>
      </c>
      <c r="AU443" s="170" t="s">
        <v>84</v>
      </c>
      <c r="AV443" s="168" t="s">
        <v>84</v>
      </c>
      <c r="AW443" s="168" t="s">
        <v>31</v>
      </c>
      <c r="AX443" s="168" t="s">
        <v>75</v>
      </c>
      <c r="AY443" s="170" t="s">
        <v>158</v>
      </c>
    </row>
    <row r="444" spans="2:51" s="168" customFormat="1">
      <c r="B444" s="169"/>
      <c r="D444" s="162" t="s">
        <v>166</v>
      </c>
      <c r="E444" s="170" t="s">
        <v>1</v>
      </c>
      <c r="F444" s="171" t="s">
        <v>470</v>
      </c>
      <c r="H444" s="172">
        <v>6.78</v>
      </c>
      <c r="L444" s="169"/>
      <c r="M444" s="173"/>
      <c r="N444" s="174"/>
      <c r="O444" s="174"/>
      <c r="P444" s="174"/>
      <c r="Q444" s="174"/>
      <c r="R444" s="174"/>
      <c r="S444" s="174"/>
      <c r="T444" s="175"/>
      <c r="AT444" s="170" t="s">
        <v>166</v>
      </c>
      <c r="AU444" s="170" t="s">
        <v>84</v>
      </c>
      <c r="AV444" s="168" t="s">
        <v>84</v>
      </c>
      <c r="AW444" s="168" t="s">
        <v>31</v>
      </c>
      <c r="AX444" s="168" t="s">
        <v>75</v>
      </c>
      <c r="AY444" s="170" t="s">
        <v>158</v>
      </c>
    </row>
    <row r="445" spans="2:51" s="168" customFormat="1">
      <c r="B445" s="169"/>
      <c r="D445" s="162" t="s">
        <v>166</v>
      </c>
      <c r="E445" s="170" t="s">
        <v>1</v>
      </c>
      <c r="F445" s="171" t="s">
        <v>471</v>
      </c>
      <c r="H445" s="172">
        <v>11.88</v>
      </c>
      <c r="L445" s="169"/>
      <c r="M445" s="173"/>
      <c r="N445" s="174"/>
      <c r="O445" s="174"/>
      <c r="P445" s="174"/>
      <c r="Q445" s="174"/>
      <c r="R445" s="174"/>
      <c r="S445" s="174"/>
      <c r="T445" s="175"/>
      <c r="AT445" s="170" t="s">
        <v>166</v>
      </c>
      <c r="AU445" s="170" t="s">
        <v>84</v>
      </c>
      <c r="AV445" s="168" t="s">
        <v>84</v>
      </c>
      <c r="AW445" s="168" t="s">
        <v>31</v>
      </c>
      <c r="AX445" s="168" t="s">
        <v>75</v>
      </c>
      <c r="AY445" s="170" t="s">
        <v>158</v>
      </c>
    </row>
    <row r="446" spans="2:51" s="168" customFormat="1">
      <c r="B446" s="169"/>
      <c r="D446" s="162" t="s">
        <v>166</v>
      </c>
      <c r="E446" s="170" t="s">
        <v>1</v>
      </c>
      <c r="F446" s="171" t="s">
        <v>472</v>
      </c>
      <c r="H446" s="172">
        <v>18.920000000000002</v>
      </c>
      <c r="L446" s="169"/>
      <c r="M446" s="173"/>
      <c r="N446" s="174"/>
      <c r="O446" s="174"/>
      <c r="P446" s="174"/>
      <c r="Q446" s="174"/>
      <c r="R446" s="174"/>
      <c r="S446" s="174"/>
      <c r="T446" s="175"/>
      <c r="AT446" s="170" t="s">
        <v>166</v>
      </c>
      <c r="AU446" s="170" t="s">
        <v>84</v>
      </c>
      <c r="AV446" s="168" t="s">
        <v>84</v>
      </c>
      <c r="AW446" s="168" t="s">
        <v>31</v>
      </c>
      <c r="AX446" s="168" t="s">
        <v>75</v>
      </c>
      <c r="AY446" s="170" t="s">
        <v>158</v>
      </c>
    </row>
    <row r="447" spans="2:51" s="168" customFormat="1">
      <c r="B447" s="169"/>
      <c r="D447" s="162" t="s">
        <v>166</v>
      </c>
      <c r="E447" s="170" t="s">
        <v>1</v>
      </c>
      <c r="F447" s="171" t="s">
        <v>473</v>
      </c>
      <c r="H447" s="172">
        <v>10.38</v>
      </c>
      <c r="L447" s="169"/>
      <c r="M447" s="173"/>
      <c r="N447" s="174"/>
      <c r="O447" s="174"/>
      <c r="P447" s="174"/>
      <c r="Q447" s="174"/>
      <c r="R447" s="174"/>
      <c r="S447" s="174"/>
      <c r="T447" s="175"/>
      <c r="AT447" s="170" t="s">
        <v>166</v>
      </c>
      <c r="AU447" s="170" t="s">
        <v>84</v>
      </c>
      <c r="AV447" s="168" t="s">
        <v>84</v>
      </c>
      <c r="AW447" s="168" t="s">
        <v>31</v>
      </c>
      <c r="AX447" s="168" t="s">
        <v>75</v>
      </c>
      <c r="AY447" s="170" t="s">
        <v>158</v>
      </c>
    </row>
    <row r="448" spans="2:51" s="168" customFormat="1">
      <c r="B448" s="169"/>
      <c r="D448" s="162" t="s">
        <v>166</v>
      </c>
      <c r="E448" s="170" t="s">
        <v>1</v>
      </c>
      <c r="F448" s="171" t="s">
        <v>474</v>
      </c>
      <c r="H448" s="172">
        <v>10.82</v>
      </c>
      <c r="L448" s="169"/>
      <c r="M448" s="173"/>
      <c r="N448" s="174"/>
      <c r="O448" s="174"/>
      <c r="P448" s="174"/>
      <c r="Q448" s="174"/>
      <c r="R448" s="174"/>
      <c r="S448" s="174"/>
      <c r="T448" s="175"/>
      <c r="AT448" s="170" t="s">
        <v>166</v>
      </c>
      <c r="AU448" s="170" t="s">
        <v>84</v>
      </c>
      <c r="AV448" s="168" t="s">
        <v>84</v>
      </c>
      <c r="AW448" s="168" t="s">
        <v>31</v>
      </c>
      <c r="AX448" s="168" t="s">
        <v>75</v>
      </c>
      <c r="AY448" s="170" t="s">
        <v>158</v>
      </c>
    </row>
    <row r="449" spans="2:51" s="168" customFormat="1">
      <c r="B449" s="169"/>
      <c r="D449" s="162" t="s">
        <v>166</v>
      </c>
      <c r="E449" s="170" t="s">
        <v>1</v>
      </c>
      <c r="F449" s="171" t="s">
        <v>475</v>
      </c>
      <c r="H449" s="172">
        <v>10.78</v>
      </c>
      <c r="L449" s="169"/>
      <c r="M449" s="173"/>
      <c r="N449" s="174"/>
      <c r="O449" s="174"/>
      <c r="P449" s="174"/>
      <c r="Q449" s="174"/>
      <c r="R449" s="174"/>
      <c r="S449" s="174"/>
      <c r="T449" s="175"/>
      <c r="AT449" s="170" t="s">
        <v>166</v>
      </c>
      <c r="AU449" s="170" t="s">
        <v>84</v>
      </c>
      <c r="AV449" s="168" t="s">
        <v>84</v>
      </c>
      <c r="AW449" s="168" t="s">
        <v>31</v>
      </c>
      <c r="AX449" s="168" t="s">
        <v>75</v>
      </c>
      <c r="AY449" s="170" t="s">
        <v>158</v>
      </c>
    </row>
    <row r="450" spans="2:51" s="168" customFormat="1">
      <c r="B450" s="169"/>
      <c r="D450" s="162" t="s">
        <v>166</v>
      </c>
      <c r="E450" s="170" t="s">
        <v>1</v>
      </c>
      <c r="F450" s="171" t="s">
        <v>476</v>
      </c>
      <c r="H450" s="172">
        <v>10.28</v>
      </c>
      <c r="L450" s="169"/>
      <c r="M450" s="173"/>
      <c r="N450" s="174"/>
      <c r="O450" s="174"/>
      <c r="P450" s="174"/>
      <c r="Q450" s="174"/>
      <c r="R450" s="174"/>
      <c r="S450" s="174"/>
      <c r="T450" s="175"/>
      <c r="AT450" s="170" t="s">
        <v>166</v>
      </c>
      <c r="AU450" s="170" t="s">
        <v>84</v>
      </c>
      <c r="AV450" s="168" t="s">
        <v>84</v>
      </c>
      <c r="AW450" s="168" t="s">
        <v>31</v>
      </c>
      <c r="AX450" s="168" t="s">
        <v>75</v>
      </c>
      <c r="AY450" s="170" t="s">
        <v>158</v>
      </c>
    </row>
    <row r="451" spans="2:51" s="168" customFormat="1">
      <c r="B451" s="169"/>
      <c r="D451" s="162" t="s">
        <v>166</v>
      </c>
      <c r="E451" s="170" t="s">
        <v>1</v>
      </c>
      <c r="F451" s="171" t="s">
        <v>477</v>
      </c>
      <c r="H451" s="172">
        <v>6.92</v>
      </c>
      <c r="L451" s="169"/>
      <c r="M451" s="173"/>
      <c r="N451" s="174"/>
      <c r="O451" s="174"/>
      <c r="P451" s="174"/>
      <c r="Q451" s="174"/>
      <c r="R451" s="174"/>
      <c r="S451" s="174"/>
      <c r="T451" s="175"/>
      <c r="AT451" s="170" t="s">
        <v>166</v>
      </c>
      <c r="AU451" s="170" t="s">
        <v>84</v>
      </c>
      <c r="AV451" s="168" t="s">
        <v>84</v>
      </c>
      <c r="AW451" s="168" t="s">
        <v>31</v>
      </c>
      <c r="AX451" s="168" t="s">
        <v>75</v>
      </c>
      <c r="AY451" s="170" t="s">
        <v>158</v>
      </c>
    </row>
    <row r="452" spans="2:51" s="184" customFormat="1">
      <c r="B452" s="185"/>
      <c r="D452" s="162" t="s">
        <v>166</v>
      </c>
      <c r="E452" s="186" t="s">
        <v>1</v>
      </c>
      <c r="F452" s="187" t="s">
        <v>219</v>
      </c>
      <c r="H452" s="188">
        <v>244.77</v>
      </c>
      <c r="L452" s="185"/>
      <c r="M452" s="189"/>
      <c r="N452" s="190"/>
      <c r="O452" s="190"/>
      <c r="P452" s="190"/>
      <c r="Q452" s="190"/>
      <c r="R452" s="190"/>
      <c r="S452" s="190"/>
      <c r="T452" s="191"/>
      <c r="AT452" s="186" t="s">
        <v>166</v>
      </c>
      <c r="AU452" s="186" t="s">
        <v>84</v>
      </c>
      <c r="AV452" s="184" t="s">
        <v>87</v>
      </c>
      <c r="AW452" s="184" t="s">
        <v>31</v>
      </c>
      <c r="AX452" s="184" t="s">
        <v>75</v>
      </c>
      <c r="AY452" s="186" t="s">
        <v>158</v>
      </c>
    </row>
    <row r="453" spans="2:51" s="160" customFormat="1">
      <c r="B453" s="161"/>
      <c r="D453" s="162" t="s">
        <v>166</v>
      </c>
      <c r="E453" s="163" t="s">
        <v>1</v>
      </c>
      <c r="F453" s="164" t="s">
        <v>206</v>
      </c>
      <c r="H453" s="163" t="s">
        <v>1</v>
      </c>
      <c r="L453" s="161"/>
      <c r="M453" s="165"/>
      <c r="N453" s="166"/>
      <c r="O453" s="166"/>
      <c r="P453" s="166"/>
      <c r="Q453" s="166"/>
      <c r="R453" s="166"/>
      <c r="S453" s="166"/>
      <c r="T453" s="167"/>
      <c r="AT453" s="163" t="s">
        <v>166</v>
      </c>
      <c r="AU453" s="163" t="s">
        <v>84</v>
      </c>
      <c r="AV453" s="160" t="s">
        <v>80</v>
      </c>
      <c r="AW453" s="160" t="s">
        <v>31</v>
      </c>
      <c r="AX453" s="160" t="s">
        <v>75</v>
      </c>
      <c r="AY453" s="163" t="s">
        <v>158</v>
      </c>
    </row>
    <row r="454" spans="2:51" s="168" customFormat="1">
      <c r="B454" s="169"/>
      <c r="D454" s="162" t="s">
        <v>166</v>
      </c>
      <c r="E454" s="170" t="s">
        <v>1</v>
      </c>
      <c r="F454" s="171" t="s">
        <v>478</v>
      </c>
      <c r="H454" s="172">
        <v>55.82</v>
      </c>
      <c r="L454" s="169"/>
      <c r="M454" s="173"/>
      <c r="N454" s="174"/>
      <c r="O454" s="174"/>
      <c r="P454" s="174"/>
      <c r="Q454" s="174"/>
      <c r="R454" s="174"/>
      <c r="S454" s="174"/>
      <c r="T454" s="175"/>
      <c r="AT454" s="170" t="s">
        <v>166</v>
      </c>
      <c r="AU454" s="170" t="s">
        <v>84</v>
      </c>
      <c r="AV454" s="168" t="s">
        <v>84</v>
      </c>
      <c r="AW454" s="168" t="s">
        <v>31</v>
      </c>
      <c r="AX454" s="168" t="s">
        <v>75</v>
      </c>
      <c r="AY454" s="170" t="s">
        <v>158</v>
      </c>
    </row>
    <row r="455" spans="2:51" s="168" customFormat="1">
      <c r="B455" s="169"/>
      <c r="D455" s="162" t="s">
        <v>166</v>
      </c>
      <c r="E455" s="170" t="s">
        <v>1</v>
      </c>
      <c r="F455" s="171" t="s">
        <v>479</v>
      </c>
      <c r="H455" s="172">
        <v>6.74</v>
      </c>
      <c r="L455" s="169"/>
      <c r="M455" s="173"/>
      <c r="N455" s="174"/>
      <c r="O455" s="174"/>
      <c r="P455" s="174"/>
      <c r="Q455" s="174"/>
      <c r="R455" s="174"/>
      <c r="S455" s="174"/>
      <c r="T455" s="175"/>
      <c r="AT455" s="170" t="s">
        <v>166</v>
      </c>
      <c r="AU455" s="170" t="s">
        <v>84</v>
      </c>
      <c r="AV455" s="168" t="s">
        <v>84</v>
      </c>
      <c r="AW455" s="168" t="s">
        <v>31</v>
      </c>
      <c r="AX455" s="168" t="s">
        <v>75</v>
      </c>
      <c r="AY455" s="170" t="s">
        <v>158</v>
      </c>
    </row>
    <row r="456" spans="2:51" s="168" customFormat="1">
      <c r="B456" s="169"/>
      <c r="D456" s="162" t="s">
        <v>166</v>
      </c>
      <c r="E456" s="170" t="s">
        <v>1</v>
      </c>
      <c r="F456" s="171" t="s">
        <v>480</v>
      </c>
      <c r="H456" s="172">
        <v>7</v>
      </c>
      <c r="L456" s="169"/>
      <c r="M456" s="173"/>
      <c r="N456" s="174"/>
      <c r="O456" s="174"/>
      <c r="P456" s="174"/>
      <c r="Q456" s="174"/>
      <c r="R456" s="174"/>
      <c r="S456" s="174"/>
      <c r="T456" s="175"/>
      <c r="AT456" s="170" t="s">
        <v>166</v>
      </c>
      <c r="AU456" s="170" t="s">
        <v>84</v>
      </c>
      <c r="AV456" s="168" t="s">
        <v>84</v>
      </c>
      <c r="AW456" s="168" t="s">
        <v>31</v>
      </c>
      <c r="AX456" s="168" t="s">
        <v>75</v>
      </c>
      <c r="AY456" s="170" t="s">
        <v>158</v>
      </c>
    </row>
    <row r="457" spans="2:51" s="168" customFormat="1">
      <c r="B457" s="169"/>
      <c r="D457" s="162" t="s">
        <v>166</v>
      </c>
      <c r="E457" s="170" t="s">
        <v>1</v>
      </c>
      <c r="F457" s="171" t="s">
        <v>481</v>
      </c>
      <c r="H457" s="172">
        <v>8.74</v>
      </c>
      <c r="L457" s="169"/>
      <c r="M457" s="173"/>
      <c r="N457" s="174"/>
      <c r="O457" s="174"/>
      <c r="P457" s="174"/>
      <c r="Q457" s="174"/>
      <c r="R457" s="174"/>
      <c r="S457" s="174"/>
      <c r="T457" s="175"/>
      <c r="AT457" s="170" t="s">
        <v>166</v>
      </c>
      <c r="AU457" s="170" t="s">
        <v>84</v>
      </c>
      <c r="AV457" s="168" t="s">
        <v>84</v>
      </c>
      <c r="AW457" s="168" t="s">
        <v>31</v>
      </c>
      <c r="AX457" s="168" t="s">
        <v>75</v>
      </c>
      <c r="AY457" s="170" t="s">
        <v>158</v>
      </c>
    </row>
    <row r="458" spans="2:51" s="168" customFormat="1">
      <c r="B458" s="169"/>
      <c r="D458" s="162" t="s">
        <v>166</v>
      </c>
      <c r="E458" s="170" t="s">
        <v>1</v>
      </c>
      <c r="F458" s="171" t="s">
        <v>482</v>
      </c>
      <c r="H458" s="172">
        <v>6.98</v>
      </c>
      <c r="L458" s="169"/>
      <c r="M458" s="173"/>
      <c r="N458" s="174"/>
      <c r="O458" s="174"/>
      <c r="P458" s="174"/>
      <c r="Q458" s="174"/>
      <c r="R458" s="174"/>
      <c r="S458" s="174"/>
      <c r="T458" s="175"/>
      <c r="AT458" s="170" t="s">
        <v>166</v>
      </c>
      <c r="AU458" s="170" t="s">
        <v>84</v>
      </c>
      <c r="AV458" s="168" t="s">
        <v>84</v>
      </c>
      <c r="AW458" s="168" t="s">
        <v>31</v>
      </c>
      <c r="AX458" s="168" t="s">
        <v>75</v>
      </c>
      <c r="AY458" s="170" t="s">
        <v>158</v>
      </c>
    </row>
    <row r="459" spans="2:51" s="168" customFormat="1">
      <c r="B459" s="169"/>
      <c r="D459" s="162" t="s">
        <v>166</v>
      </c>
      <c r="E459" s="170" t="s">
        <v>1</v>
      </c>
      <c r="F459" s="171" t="s">
        <v>483</v>
      </c>
      <c r="H459" s="172">
        <v>8.74</v>
      </c>
      <c r="L459" s="169"/>
      <c r="M459" s="173"/>
      <c r="N459" s="174"/>
      <c r="O459" s="174"/>
      <c r="P459" s="174"/>
      <c r="Q459" s="174"/>
      <c r="R459" s="174"/>
      <c r="S459" s="174"/>
      <c r="T459" s="175"/>
      <c r="AT459" s="170" t="s">
        <v>166</v>
      </c>
      <c r="AU459" s="170" t="s">
        <v>84</v>
      </c>
      <c r="AV459" s="168" t="s">
        <v>84</v>
      </c>
      <c r="AW459" s="168" t="s">
        <v>31</v>
      </c>
      <c r="AX459" s="168" t="s">
        <v>75</v>
      </c>
      <c r="AY459" s="170" t="s">
        <v>158</v>
      </c>
    </row>
    <row r="460" spans="2:51" s="168" customFormat="1">
      <c r="B460" s="169"/>
      <c r="D460" s="162" t="s">
        <v>166</v>
      </c>
      <c r="E460" s="170" t="s">
        <v>1</v>
      </c>
      <c r="F460" s="171" t="s">
        <v>484</v>
      </c>
      <c r="H460" s="172">
        <v>6.98</v>
      </c>
      <c r="L460" s="169"/>
      <c r="M460" s="173"/>
      <c r="N460" s="174"/>
      <c r="O460" s="174"/>
      <c r="P460" s="174"/>
      <c r="Q460" s="174"/>
      <c r="R460" s="174"/>
      <c r="S460" s="174"/>
      <c r="T460" s="175"/>
      <c r="AT460" s="170" t="s">
        <v>166</v>
      </c>
      <c r="AU460" s="170" t="s">
        <v>84</v>
      </c>
      <c r="AV460" s="168" t="s">
        <v>84</v>
      </c>
      <c r="AW460" s="168" t="s">
        <v>31</v>
      </c>
      <c r="AX460" s="168" t="s">
        <v>75</v>
      </c>
      <c r="AY460" s="170" t="s">
        <v>158</v>
      </c>
    </row>
    <row r="461" spans="2:51" s="168" customFormat="1">
      <c r="B461" s="169"/>
      <c r="D461" s="162" t="s">
        <v>166</v>
      </c>
      <c r="E461" s="170" t="s">
        <v>1</v>
      </c>
      <c r="F461" s="171" t="s">
        <v>485</v>
      </c>
      <c r="H461" s="172">
        <v>8.74</v>
      </c>
      <c r="L461" s="169"/>
      <c r="M461" s="173"/>
      <c r="N461" s="174"/>
      <c r="O461" s="174"/>
      <c r="P461" s="174"/>
      <c r="Q461" s="174"/>
      <c r="R461" s="174"/>
      <c r="S461" s="174"/>
      <c r="T461" s="175"/>
      <c r="AT461" s="170" t="s">
        <v>166</v>
      </c>
      <c r="AU461" s="170" t="s">
        <v>84</v>
      </c>
      <c r="AV461" s="168" t="s">
        <v>84</v>
      </c>
      <c r="AW461" s="168" t="s">
        <v>31</v>
      </c>
      <c r="AX461" s="168" t="s">
        <v>75</v>
      </c>
      <c r="AY461" s="170" t="s">
        <v>158</v>
      </c>
    </row>
    <row r="462" spans="2:51" s="168" customFormat="1">
      <c r="B462" s="169"/>
      <c r="D462" s="162" t="s">
        <v>166</v>
      </c>
      <c r="E462" s="170" t="s">
        <v>1</v>
      </c>
      <c r="F462" s="171" t="s">
        <v>486</v>
      </c>
      <c r="H462" s="172">
        <v>7.88</v>
      </c>
      <c r="L462" s="169"/>
      <c r="M462" s="173"/>
      <c r="N462" s="174"/>
      <c r="O462" s="174"/>
      <c r="P462" s="174"/>
      <c r="Q462" s="174"/>
      <c r="R462" s="174"/>
      <c r="S462" s="174"/>
      <c r="T462" s="175"/>
      <c r="AT462" s="170" t="s">
        <v>166</v>
      </c>
      <c r="AU462" s="170" t="s">
        <v>84</v>
      </c>
      <c r="AV462" s="168" t="s">
        <v>84</v>
      </c>
      <c r="AW462" s="168" t="s">
        <v>31</v>
      </c>
      <c r="AX462" s="168" t="s">
        <v>75</v>
      </c>
      <c r="AY462" s="170" t="s">
        <v>158</v>
      </c>
    </row>
    <row r="463" spans="2:51" s="168" customFormat="1">
      <c r="B463" s="169"/>
      <c r="D463" s="162" t="s">
        <v>166</v>
      </c>
      <c r="E463" s="170" t="s">
        <v>1</v>
      </c>
      <c r="F463" s="171" t="s">
        <v>487</v>
      </c>
      <c r="H463" s="172">
        <v>7.88</v>
      </c>
      <c r="L463" s="169"/>
      <c r="M463" s="173"/>
      <c r="N463" s="174"/>
      <c r="O463" s="174"/>
      <c r="P463" s="174"/>
      <c r="Q463" s="174"/>
      <c r="R463" s="174"/>
      <c r="S463" s="174"/>
      <c r="T463" s="175"/>
      <c r="AT463" s="170" t="s">
        <v>166</v>
      </c>
      <c r="AU463" s="170" t="s">
        <v>84</v>
      </c>
      <c r="AV463" s="168" t="s">
        <v>84</v>
      </c>
      <c r="AW463" s="168" t="s">
        <v>31</v>
      </c>
      <c r="AX463" s="168" t="s">
        <v>75</v>
      </c>
      <c r="AY463" s="170" t="s">
        <v>158</v>
      </c>
    </row>
    <row r="464" spans="2:51" s="168" customFormat="1">
      <c r="B464" s="169"/>
      <c r="D464" s="162" t="s">
        <v>166</v>
      </c>
      <c r="E464" s="170" t="s">
        <v>1</v>
      </c>
      <c r="F464" s="171" t="s">
        <v>488</v>
      </c>
      <c r="H464" s="172">
        <v>8.74</v>
      </c>
      <c r="L464" s="169"/>
      <c r="M464" s="173"/>
      <c r="N464" s="174"/>
      <c r="O464" s="174"/>
      <c r="P464" s="174"/>
      <c r="Q464" s="174"/>
      <c r="R464" s="174"/>
      <c r="S464" s="174"/>
      <c r="T464" s="175"/>
      <c r="AT464" s="170" t="s">
        <v>166</v>
      </c>
      <c r="AU464" s="170" t="s">
        <v>84</v>
      </c>
      <c r="AV464" s="168" t="s">
        <v>84</v>
      </c>
      <c r="AW464" s="168" t="s">
        <v>31</v>
      </c>
      <c r="AX464" s="168" t="s">
        <v>75</v>
      </c>
      <c r="AY464" s="170" t="s">
        <v>158</v>
      </c>
    </row>
    <row r="465" spans="1:65" s="168" customFormat="1">
      <c r="B465" s="169"/>
      <c r="D465" s="162" t="s">
        <v>166</v>
      </c>
      <c r="E465" s="170" t="s">
        <v>1</v>
      </c>
      <c r="F465" s="171" t="s">
        <v>489</v>
      </c>
      <c r="H465" s="172">
        <v>8.74</v>
      </c>
      <c r="L465" s="169"/>
      <c r="M465" s="173"/>
      <c r="N465" s="174"/>
      <c r="O465" s="174"/>
      <c r="P465" s="174"/>
      <c r="Q465" s="174"/>
      <c r="R465" s="174"/>
      <c r="S465" s="174"/>
      <c r="T465" s="175"/>
      <c r="AT465" s="170" t="s">
        <v>166</v>
      </c>
      <c r="AU465" s="170" t="s">
        <v>84</v>
      </c>
      <c r="AV465" s="168" t="s">
        <v>84</v>
      </c>
      <c r="AW465" s="168" t="s">
        <v>31</v>
      </c>
      <c r="AX465" s="168" t="s">
        <v>75</v>
      </c>
      <c r="AY465" s="170" t="s">
        <v>158</v>
      </c>
    </row>
    <row r="466" spans="1:65" s="168" customFormat="1">
      <c r="B466" s="169"/>
      <c r="D466" s="162" t="s">
        <v>166</v>
      </c>
      <c r="E466" s="170" t="s">
        <v>1</v>
      </c>
      <c r="F466" s="171" t="s">
        <v>490</v>
      </c>
      <c r="H466" s="172">
        <v>6.98</v>
      </c>
      <c r="L466" s="169"/>
      <c r="M466" s="173"/>
      <c r="N466" s="174"/>
      <c r="O466" s="174"/>
      <c r="P466" s="174"/>
      <c r="Q466" s="174"/>
      <c r="R466" s="174"/>
      <c r="S466" s="174"/>
      <c r="T466" s="175"/>
      <c r="AT466" s="170" t="s">
        <v>166</v>
      </c>
      <c r="AU466" s="170" t="s">
        <v>84</v>
      </c>
      <c r="AV466" s="168" t="s">
        <v>84</v>
      </c>
      <c r="AW466" s="168" t="s">
        <v>31</v>
      </c>
      <c r="AX466" s="168" t="s">
        <v>75</v>
      </c>
      <c r="AY466" s="170" t="s">
        <v>158</v>
      </c>
    </row>
    <row r="467" spans="1:65" s="168" customFormat="1">
      <c r="B467" s="169"/>
      <c r="D467" s="162" t="s">
        <v>166</v>
      </c>
      <c r="E467" s="170" t="s">
        <v>1</v>
      </c>
      <c r="F467" s="171" t="s">
        <v>491</v>
      </c>
      <c r="H467" s="172">
        <v>6.38</v>
      </c>
      <c r="L467" s="169"/>
      <c r="M467" s="173"/>
      <c r="N467" s="174"/>
      <c r="O467" s="174"/>
      <c r="P467" s="174"/>
      <c r="Q467" s="174"/>
      <c r="R467" s="174"/>
      <c r="S467" s="174"/>
      <c r="T467" s="175"/>
      <c r="AT467" s="170" t="s">
        <v>166</v>
      </c>
      <c r="AU467" s="170" t="s">
        <v>84</v>
      </c>
      <c r="AV467" s="168" t="s">
        <v>84</v>
      </c>
      <c r="AW467" s="168" t="s">
        <v>31</v>
      </c>
      <c r="AX467" s="168" t="s">
        <v>75</v>
      </c>
      <c r="AY467" s="170" t="s">
        <v>158</v>
      </c>
    </row>
    <row r="468" spans="1:65" s="168" customFormat="1">
      <c r="B468" s="169"/>
      <c r="D468" s="162" t="s">
        <v>166</v>
      </c>
      <c r="E468" s="170" t="s">
        <v>1</v>
      </c>
      <c r="F468" s="171" t="s">
        <v>492</v>
      </c>
      <c r="H468" s="172">
        <v>6.52</v>
      </c>
      <c r="L468" s="169"/>
      <c r="M468" s="173"/>
      <c r="N468" s="174"/>
      <c r="O468" s="174"/>
      <c r="P468" s="174"/>
      <c r="Q468" s="174"/>
      <c r="R468" s="174"/>
      <c r="S468" s="174"/>
      <c r="T468" s="175"/>
      <c r="AT468" s="170" t="s">
        <v>166</v>
      </c>
      <c r="AU468" s="170" t="s">
        <v>84</v>
      </c>
      <c r="AV468" s="168" t="s">
        <v>84</v>
      </c>
      <c r="AW468" s="168" t="s">
        <v>31</v>
      </c>
      <c r="AX468" s="168" t="s">
        <v>75</v>
      </c>
      <c r="AY468" s="170" t="s">
        <v>158</v>
      </c>
    </row>
    <row r="469" spans="1:65" s="168" customFormat="1">
      <c r="B469" s="169"/>
      <c r="D469" s="162" t="s">
        <v>166</v>
      </c>
      <c r="E469" s="170" t="s">
        <v>1</v>
      </c>
      <c r="F469" s="171" t="s">
        <v>493</v>
      </c>
      <c r="H469" s="172">
        <v>6.9</v>
      </c>
      <c r="L469" s="169"/>
      <c r="M469" s="173"/>
      <c r="N469" s="174"/>
      <c r="O469" s="174"/>
      <c r="P469" s="174"/>
      <c r="Q469" s="174"/>
      <c r="R469" s="174"/>
      <c r="S469" s="174"/>
      <c r="T469" s="175"/>
      <c r="AT469" s="170" t="s">
        <v>166</v>
      </c>
      <c r="AU469" s="170" t="s">
        <v>84</v>
      </c>
      <c r="AV469" s="168" t="s">
        <v>84</v>
      </c>
      <c r="AW469" s="168" t="s">
        <v>31</v>
      </c>
      <c r="AX469" s="168" t="s">
        <v>75</v>
      </c>
      <c r="AY469" s="170" t="s">
        <v>158</v>
      </c>
    </row>
    <row r="470" spans="1:65" s="168" customFormat="1">
      <c r="B470" s="169"/>
      <c r="D470" s="162" t="s">
        <v>166</v>
      </c>
      <c r="E470" s="170" t="s">
        <v>1</v>
      </c>
      <c r="F470" s="171" t="s">
        <v>494</v>
      </c>
      <c r="H470" s="172">
        <v>9.34</v>
      </c>
      <c r="L470" s="169"/>
      <c r="M470" s="173"/>
      <c r="N470" s="174"/>
      <c r="O470" s="174"/>
      <c r="P470" s="174"/>
      <c r="Q470" s="174"/>
      <c r="R470" s="174"/>
      <c r="S470" s="174"/>
      <c r="T470" s="175"/>
      <c r="AT470" s="170" t="s">
        <v>166</v>
      </c>
      <c r="AU470" s="170" t="s">
        <v>84</v>
      </c>
      <c r="AV470" s="168" t="s">
        <v>84</v>
      </c>
      <c r="AW470" s="168" t="s">
        <v>31</v>
      </c>
      <c r="AX470" s="168" t="s">
        <v>75</v>
      </c>
      <c r="AY470" s="170" t="s">
        <v>158</v>
      </c>
    </row>
    <row r="471" spans="1:65" s="168" customFormat="1">
      <c r="B471" s="169"/>
      <c r="D471" s="162" t="s">
        <v>166</v>
      </c>
      <c r="E471" s="170" t="s">
        <v>1</v>
      </c>
      <c r="F471" s="171" t="s">
        <v>495</v>
      </c>
      <c r="H471" s="172">
        <v>10.28</v>
      </c>
      <c r="L471" s="169"/>
      <c r="M471" s="173"/>
      <c r="N471" s="174"/>
      <c r="O471" s="174"/>
      <c r="P471" s="174"/>
      <c r="Q471" s="174"/>
      <c r="R471" s="174"/>
      <c r="S471" s="174"/>
      <c r="T471" s="175"/>
      <c r="AT471" s="170" t="s">
        <v>166</v>
      </c>
      <c r="AU471" s="170" t="s">
        <v>84</v>
      </c>
      <c r="AV471" s="168" t="s">
        <v>84</v>
      </c>
      <c r="AW471" s="168" t="s">
        <v>31</v>
      </c>
      <c r="AX471" s="168" t="s">
        <v>75</v>
      </c>
      <c r="AY471" s="170" t="s">
        <v>158</v>
      </c>
    </row>
    <row r="472" spans="1:65" s="184" customFormat="1">
      <c r="B472" s="185"/>
      <c r="D472" s="162" t="s">
        <v>166</v>
      </c>
      <c r="E472" s="186" t="s">
        <v>1</v>
      </c>
      <c r="F472" s="187" t="s">
        <v>219</v>
      </c>
      <c r="H472" s="188">
        <v>189.38</v>
      </c>
      <c r="L472" s="185"/>
      <c r="M472" s="189"/>
      <c r="N472" s="190"/>
      <c r="O472" s="190"/>
      <c r="P472" s="190"/>
      <c r="Q472" s="190"/>
      <c r="R472" s="190"/>
      <c r="S472" s="190"/>
      <c r="T472" s="191"/>
      <c r="AT472" s="186" t="s">
        <v>166</v>
      </c>
      <c r="AU472" s="186" t="s">
        <v>84</v>
      </c>
      <c r="AV472" s="184" t="s">
        <v>87</v>
      </c>
      <c r="AW472" s="184" t="s">
        <v>31</v>
      </c>
      <c r="AX472" s="184" t="s">
        <v>75</v>
      </c>
      <c r="AY472" s="186" t="s">
        <v>158</v>
      </c>
    </row>
    <row r="473" spans="1:65" s="160" customFormat="1">
      <c r="B473" s="161"/>
      <c r="D473" s="162" t="s">
        <v>166</v>
      </c>
      <c r="E473" s="163" t="s">
        <v>1</v>
      </c>
      <c r="F473" s="164" t="s">
        <v>293</v>
      </c>
      <c r="H473" s="163" t="s">
        <v>1</v>
      </c>
      <c r="L473" s="161"/>
      <c r="M473" s="165"/>
      <c r="N473" s="166"/>
      <c r="O473" s="166"/>
      <c r="P473" s="166"/>
      <c r="Q473" s="166"/>
      <c r="R473" s="166"/>
      <c r="S473" s="166"/>
      <c r="T473" s="167"/>
      <c r="AT473" s="163" t="s">
        <v>166</v>
      </c>
      <c r="AU473" s="163" t="s">
        <v>84</v>
      </c>
      <c r="AV473" s="160" t="s">
        <v>80</v>
      </c>
      <c r="AW473" s="160" t="s">
        <v>31</v>
      </c>
      <c r="AX473" s="160" t="s">
        <v>75</v>
      </c>
      <c r="AY473" s="163" t="s">
        <v>158</v>
      </c>
    </row>
    <row r="474" spans="1:65" s="168" customFormat="1">
      <c r="B474" s="169"/>
      <c r="D474" s="162" t="s">
        <v>166</v>
      </c>
      <c r="E474" s="170" t="s">
        <v>1</v>
      </c>
      <c r="F474" s="171" t="s">
        <v>496</v>
      </c>
      <c r="H474" s="172">
        <v>378.76</v>
      </c>
      <c r="L474" s="169"/>
      <c r="M474" s="173"/>
      <c r="N474" s="174"/>
      <c r="O474" s="174"/>
      <c r="P474" s="174"/>
      <c r="Q474" s="174"/>
      <c r="R474" s="174"/>
      <c r="S474" s="174"/>
      <c r="T474" s="175"/>
      <c r="AT474" s="170" t="s">
        <v>166</v>
      </c>
      <c r="AU474" s="170" t="s">
        <v>84</v>
      </c>
      <c r="AV474" s="168" t="s">
        <v>84</v>
      </c>
      <c r="AW474" s="168" t="s">
        <v>31</v>
      </c>
      <c r="AX474" s="168" t="s">
        <v>75</v>
      </c>
      <c r="AY474" s="170" t="s">
        <v>158</v>
      </c>
    </row>
    <row r="475" spans="1:65" s="184" customFormat="1">
      <c r="B475" s="185"/>
      <c r="D475" s="162" t="s">
        <v>166</v>
      </c>
      <c r="E475" s="186" t="s">
        <v>1</v>
      </c>
      <c r="F475" s="187" t="s">
        <v>219</v>
      </c>
      <c r="H475" s="188">
        <v>378.76</v>
      </c>
      <c r="L475" s="185"/>
      <c r="M475" s="189"/>
      <c r="N475" s="190"/>
      <c r="O475" s="190"/>
      <c r="P475" s="190"/>
      <c r="Q475" s="190"/>
      <c r="R475" s="190"/>
      <c r="S475" s="190"/>
      <c r="T475" s="191"/>
      <c r="AT475" s="186" t="s">
        <v>166</v>
      </c>
      <c r="AU475" s="186" t="s">
        <v>84</v>
      </c>
      <c r="AV475" s="184" t="s">
        <v>87</v>
      </c>
      <c r="AW475" s="184" t="s">
        <v>31</v>
      </c>
      <c r="AX475" s="184" t="s">
        <v>75</v>
      </c>
      <c r="AY475" s="186" t="s">
        <v>158</v>
      </c>
    </row>
    <row r="476" spans="1:65" s="176" customFormat="1">
      <c r="B476" s="177"/>
      <c r="D476" s="162" t="s">
        <v>166</v>
      </c>
      <c r="E476" s="178" t="s">
        <v>1</v>
      </c>
      <c r="F476" s="179" t="s">
        <v>198</v>
      </c>
      <c r="H476" s="180">
        <v>812.91000000000008</v>
      </c>
      <c r="L476" s="177"/>
      <c r="M476" s="181"/>
      <c r="N476" s="182"/>
      <c r="O476" s="182"/>
      <c r="P476" s="182"/>
      <c r="Q476" s="182"/>
      <c r="R476" s="182"/>
      <c r="S476" s="182"/>
      <c r="T476" s="183"/>
      <c r="AT476" s="178" t="s">
        <v>166</v>
      </c>
      <c r="AU476" s="178" t="s">
        <v>84</v>
      </c>
      <c r="AV476" s="176" t="s">
        <v>90</v>
      </c>
      <c r="AW476" s="176" t="s">
        <v>31</v>
      </c>
      <c r="AX476" s="176" t="s">
        <v>80</v>
      </c>
      <c r="AY476" s="178" t="s">
        <v>158</v>
      </c>
    </row>
    <row r="477" spans="1:65" s="25" customFormat="1" ht="24.2" customHeight="1">
      <c r="A477" s="21"/>
      <c r="B477" s="22"/>
      <c r="C477" s="148" t="s">
        <v>497</v>
      </c>
      <c r="D477" s="148" t="s">
        <v>160</v>
      </c>
      <c r="E477" s="149" t="s">
        <v>498</v>
      </c>
      <c r="F477" s="150" t="s">
        <v>499</v>
      </c>
      <c r="G477" s="151" t="s">
        <v>173</v>
      </c>
      <c r="H477" s="152">
        <v>19</v>
      </c>
      <c r="I477" s="1"/>
      <c r="J477" s="153">
        <f>ROUND(I477*H477,2)</f>
        <v>0</v>
      </c>
      <c r="K477" s="150" t="s">
        <v>164</v>
      </c>
      <c r="L477" s="22"/>
      <c r="M477" s="154" t="s">
        <v>1</v>
      </c>
      <c r="N477" s="155" t="s">
        <v>40</v>
      </c>
      <c r="O477" s="49"/>
      <c r="P477" s="156">
        <f>O477*H477</f>
        <v>0</v>
      </c>
      <c r="Q477" s="156">
        <v>1.7770000000000001E-2</v>
      </c>
      <c r="R477" s="156">
        <f>Q477*H477</f>
        <v>0.33763000000000004</v>
      </c>
      <c r="S477" s="156">
        <v>0</v>
      </c>
      <c r="T477" s="157">
        <f>S477*H477</f>
        <v>0</v>
      </c>
      <c r="U477" s="21"/>
      <c r="V477" s="21"/>
      <c r="W477" s="21"/>
      <c r="X477" s="21"/>
      <c r="Y477" s="21"/>
      <c r="Z477" s="21"/>
      <c r="AA477" s="21"/>
      <c r="AB477" s="21"/>
      <c r="AC477" s="21"/>
      <c r="AD477" s="21"/>
      <c r="AE477" s="21"/>
      <c r="AR477" s="158" t="s">
        <v>90</v>
      </c>
      <c r="AT477" s="158" t="s">
        <v>160</v>
      </c>
      <c r="AU477" s="158" t="s">
        <v>84</v>
      </c>
      <c r="AY477" s="8" t="s">
        <v>158</v>
      </c>
      <c r="BE477" s="159">
        <f>IF(N477="základní",J477,0)</f>
        <v>0</v>
      </c>
      <c r="BF477" s="159">
        <f>IF(N477="snížená",J477,0)</f>
        <v>0</v>
      </c>
      <c r="BG477" s="159">
        <f>IF(N477="zákl. přenesená",J477,0)</f>
        <v>0</v>
      </c>
      <c r="BH477" s="159">
        <f>IF(N477="sníž. přenesená",J477,0)</f>
        <v>0</v>
      </c>
      <c r="BI477" s="159">
        <f>IF(N477="nulová",J477,0)</f>
        <v>0</v>
      </c>
      <c r="BJ477" s="8" t="s">
        <v>80</v>
      </c>
      <c r="BK477" s="159">
        <f>ROUND(I477*H477,2)</f>
        <v>0</v>
      </c>
      <c r="BL477" s="8" t="s">
        <v>90</v>
      </c>
      <c r="BM477" s="158" t="s">
        <v>500</v>
      </c>
    </row>
    <row r="478" spans="1:65" s="25" customFormat="1" ht="24.2" customHeight="1">
      <c r="A478" s="21"/>
      <c r="B478" s="22"/>
      <c r="C478" s="148" t="s">
        <v>501</v>
      </c>
      <c r="D478" s="148" t="s">
        <v>160</v>
      </c>
      <c r="E478" s="149" t="s">
        <v>502</v>
      </c>
      <c r="F478" s="150" t="s">
        <v>503</v>
      </c>
      <c r="G478" s="151" t="s">
        <v>173</v>
      </c>
      <c r="H478" s="152">
        <v>1</v>
      </c>
      <c r="I478" s="1"/>
      <c r="J478" s="153">
        <f>ROUND(I478*H478,2)</f>
        <v>0</v>
      </c>
      <c r="K478" s="150" t="s">
        <v>179</v>
      </c>
      <c r="L478" s="22"/>
      <c r="M478" s="154" t="s">
        <v>1</v>
      </c>
      <c r="N478" s="155" t="s">
        <v>40</v>
      </c>
      <c r="O478" s="49"/>
      <c r="P478" s="156">
        <f>O478*H478</f>
        <v>0</v>
      </c>
      <c r="Q478" s="156">
        <v>3.5319999999999997E-2</v>
      </c>
      <c r="R478" s="156">
        <f>Q478*H478</f>
        <v>3.5319999999999997E-2</v>
      </c>
      <c r="S478" s="156">
        <v>0</v>
      </c>
      <c r="T478" s="157">
        <f>S478*H478</f>
        <v>0</v>
      </c>
      <c r="U478" s="21"/>
      <c r="V478" s="21"/>
      <c r="W478" s="21"/>
      <c r="X478" s="21"/>
      <c r="Y478" s="21"/>
      <c r="Z478" s="21"/>
      <c r="AA478" s="21"/>
      <c r="AB478" s="21"/>
      <c r="AC478" s="21"/>
      <c r="AD478" s="21"/>
      <c r="AE478" s="21"/>
      <c r="AR478" s="158" t="s">
        <v>90</v>
      </c>
      <c r="AT478" s="158" t="s">
        <v>160</v>
      </c>
      <c r="AU478" s="158" t="s">
        <v>84</v>
      </c>
      <c r="AY478" s="8" t="s">
        <v>158</v>
      </c>
      <c r="BE478" s="159">
        <f>IF(N478="základní",J478,0)</f>
        <v>0</v>
      </c>
      <c r="BF478" s="159">
        <f>IF(N478="snížená",J478,0)</f>
        <v>0</v>
      </c>
      <c r="BG478" s="159">
        <f>IF(N478="zákl. přenesená",J478,0)</f>
        <v>0</v>
      </c>
      <c r="BH478" s="159">
        <f>IF(N478="sníž. přenesená",J478,0)</f>
        <v>0</v>
      </c>
      <c r="BI478" s="159">
        <f>IF(N478="nulová",J478,0)</f>
        <v>0</v>
      </c>
      <c r="BJ478" s="8" t="s">
        <v>80</v>
      </c>
      <c r="BK478" s="159">
        <f>ROUND(I478*H478,2)</f>
        <v>0</v>
      </c>
      <c r="BL478" s="8" t="s">
        <v>90</v>
      </c>
      <c r="BM478" s="158" t="s">
        <v>504</v>
      </c>
    </row>
    <row r="479" spans="1:65" s="25" customFormat="1" ht="21.75" customHeight="1">
      <c r="A479" s="21"/>
      <c r="B479" s="22"/>
      <c r="C479" s="148" t="s">
        <v>505</v>
      </c>
      <c r="D479" s="148" t="s">
        <v>160</v>
      </c>
      <c r="E479" s="149" t="s">
        <v>506</v>
      </c>
      <c r="F479" s="150" t="s">
        <v>507</v>
      </c>
      <c r="G479" s="151" t="s">
        <v>173</v>
      </c>
      <c r="H479" s="152">
        <v>107</v>
      </c>
      <c r="I479" s="1"/>
      <c r="J479" s="153">
        <f>ROUND(I479*H479,2)</f>
        <v>0</v>
      </c>
      <c r="K479" s="150" t="s">
        <v>164</v>
      </c>
      <c r="L479" s="22"/>
      <c r="M479" s="154" t="s">
        <v>1</v>
      </c>
      <c r="N479" s="155" t="s">
        <v>40</v>
      </c>
      <c r="O479" s="49"/>
      <c r="P479" s="156">
        <f>O479*H479</f>
        <v>0</v>
      </c>
      <c r="Q479" s="156">
        <v>4.684E-2</v>
      </c>
      <c r="R479" s="156">
        <f>Q479*H479</f>
        <v>5.0118799999999997</v>
      </c>
      <c r="S479" s="156">
        <v>0</v>
      </c>
      <c r="T479" s="157">
        <f>S479*H479</f>
        <v>0</v>
      </c>
      <c r="U479" s="21"/>
      <c r="V479" s="21"/>
      <c r="W479" s="21"/>
      <c r="X479" s="21"/>
      <c r="Y479" s="21"/>
      <c r="Z479" s="21"/>
      <c r="AA479" s="21"/>
      <c r="AB479" s="21"/>
      <c r="AC479" s="21"/>
      <c r="AD479" s="21"/>
      <c r="AE479" s="21"/>
      <c r="AR479" s="158" t="s">
        <v>90</v>
      </c>
      <c r="AT479" s="158" t="s">
        <v>160</v>
      </c>
      <c r="AU479" s="158" t="s">
        <v>84</v>
      </c>
      <c r="AY479" s="8" t="s">
        <v>158</v>
      </c>
      <c r="BE479" s="159">
        <f>IF(N479="základní",J479,0)</f>
        <v>0</v>
      </c>
      <c r="BF479" s="159">
        <f>IF(N479="snížená",J479,0)</f>
        <v>0</v>
      </c>
      <c r="BG479" s="159">
        <f>IF(N479="zákl. přenesená",J479,0)</f>
        <v>0</v>
      </c>
      <c r="BH479" s="159">
        <f>IF(N479="sníž. přenesená",J479,0)</f>
        <v>0</v>
      </c>
      <c r="BI479" s="159">
        <f>IF(N479="nulová",J479,0)</f>
        <v>0</v>
      </c>
      <c r="BJ479" s="8" t="s">
        <v>80</v>
      </c>
      <c r="BK479" s="159">
        <f>ROUND(I479*H479,2)</f>
        <v>0</v>
      </c>
      <c r="BL479" s="8" t="s">
        <v>90</v>
      </c>
      <c r="BM479" s="158" t="s">
        <v>508</v>
      </c>
    </row>
    <row r="480" spans="1:65" s="25" customFormat="1" ht="21.75" customHeight="1">
      <c r="A480" s="21"/>
      <c r="B480" s="22"/>
      <c r="C480" s="148" t="s">
        <v>509</v>
      </c>
      <c r="D480" s="148" t="s">
        <v>160</v>
      </c>
      <c r="E480" s="149" t="s">
        <v>510</v>
      </c>
      <c r="F480" s="150" t="s">
        <v>511</v>
      </c>
      <c r="G480" s="151" t="s">
        <v>173</v>
      </c>
      <c r="H480" s="152">
        <v>5</v>
      </c>
      <c r="I480" s="1"/>
      <c r="J480" s="153">
        <f>ROUND(I480*H480,2)</f>
        <v>0</v>
      </c>
      <c r="K480" s="150" t="s">
        <v>179</v>
      </c>
      <c r="L480" s="22"/>
      <c r="M480" s="154" t="s">
        <v>1</v>
      </c>
      <c r="N480" s="155" t="s">
        <v>40</v>
      </c>
      <c r="O480" s="49"/>
      <c r="P480" s="156">
        <f>O480*H480</f>
        <v>0</v>
      </c>
      <c r="Q480" s="156">
        <v>7.1459999999999996E-2</v>
      </c>
      <c r="R480" s="156">
        <f>Q480*H480</f>
        <v>0.35729999999999995</v>
      </c>
      <c r="S480" s="156">
        <v>0</v>
      </c>
      <c r="T480" s="157">
        <f>S480*H480</f>
        <v>0</v>
      </c>
      <c r="U480" s="21"/>
      <c r="V480" s="21"/>
      <c r="W480" s="21"/>
      <c r="X480" s="21"/>
      <c r="Y480" s="21"/>
      <c r="Z480" s="21"/>
      <c r="AA480" s="21"/>
      <c r="AB480" s="21"/>
      <c r="AC480" s="21"/>
      <c r="AD480" s="21"/>
      <c r="AE480" s="21"/>
      <c r="AR480" s="158" t="s">
        <v>90</v>
      </c>
      <c r="AT480" s="158" t="s">
        <v>160</v>
      </c>
      <c r="AU480" s="158" t="s">
        <v>84</v>
      </c>
      <c r="AY480" s="8" t="s">
        <v>158</v>
      </c>
      <c r="BE480" s="159">
        <f>IF(N480="základní",J480,0)</f>
        <v>0</v>
      </c>
      <c r="BF480" s="159">
        <f>IF(N480="snížená",J480,0)</f>
        <v>0</v>
      </c>
      <c r="BG480" s="159">
        <f>IF(N480="zákl. přenesená",J480,0)</f>
        <v>0</v>
      </c>
      <c r="BH480" s="159">
        <f>IF(N480="sníž. přenesená",J480,0)</f>
        <v>0</v>
      </c>
      <c r="BI480" s="159">
        <f>IF(N480="nulová",J480,0)</f>
        <v>0</v>
      </c>
      <c r="BJ480" s="8" t="s">
        <v>80</v>
      </c>
      <c r="BK480" s="159">
        <f>ROUND(I480*H480,2)</f>
        <v>0</v>
      </c>
      <c r="BL480" s="8" t="s">
        <v>90</v>
      </c>
      <c r="BM480" s="158" t="s">
        <v>512</v>
      </c>
    </row>
    <row r="481" spans="1:65" s="25" customFormat="1" ht="24.2" customHeight="1">
      <c r="A481" s="21"/>
      <c r="B481" s="22"/>
      <c r="C481" s="192" t="s">
        <v>513</v>
      </c>
      <c r="D481" s="192" t="s">
        <v>514</v>
      </c>
      <c r="E481" s="193" t="s">
        <v>515</v>
      </c>
      <c r="F481" s="194" t="s">
        <v>516</v>
      </c>
      <c r="G481" s="195" t="s">
        <v>173</v>
      </c>
      <c r="H481" s="196">
        <v>7</v>
      </c>
      <c r="I481" s="2"/>
      <c r="J481" s="197">
        <f>ROUND(I481*H481,2)</f>
        <v>0</v>
      </c>
      <c r="K481" s="194" t="s">
        <v>164</v>
      </c>
      <c r="L481" s="198"/>
      <c r="M481" s="199" t="s">
        <v>1</v>
      </c>
      <c r="N481" s="200" t="s">
        <v>40</v>
      </c>
      <c r="O481" s="49"/>
      <c r="P481" s="156">
        <f>O481*H481</f>
        <v>0</v>
      </c>
      <c r="Q481" s="156">
        <v>1.225E-2</v>
      </c>
      <c r="R481" s="156">
        <f>Q481*H481</f>
        <v>8.5750000000000007E-2</v>
      </c>
      <c r="S481" s="156">
        <v>0</v>
      </c>
      <c r="T481" s="157">
        <f>S481*H481</f>
        <v>0</v>
      </c>
      <c r="U481" s="21"/>
      <c r="V481" s="21"/>
      <c r="W481" s="21"/>
      <c r="X481" s="21"/>
      <c r="Y481" s="21"/>
      <c r="Z481" s="21"/>
      <c r="AA481" s="21"/>
      <c r="AB481" s="21"/>
      <c r="AC481" s="21"/>
      <c r="AD481" s="21"/>
      <c r="AE481" s="21"/>
      <c r="AR481" s="158" t="s">
        <v>213</v>
      </c>
      <c r="AT481" s="158" t="s">
        <v>514</v>
      </c>
      <c r="AU481" s="158" t="s">
        <v>84</v>
      </c>
      <c r="AY481" s="8" t="s">
        <v>158</v>
      </c>
      <c r="BE481" s="159">
        <f>IF(N481="základní",J481,0)</f>
        <v>0</v>
      </c>
      <c r="BF481" s="159">
        <f>IF(N481="snížená",J481,0)</f>
        <v>0</v>
      </c>
      <c r="BG481" s="159">
        <f>IF(N481="zákl. přenesená",J481,0)</f>
        <v>0</v>
      </c>
      <c r="BH481" s="159">
        <f>IF(N481="sníž. přenesená",J481,0)</f>
        <v>0</v>
      </c>
      <c r="BI481" s="159">
        <f>IF(N481="nulová",J481,0)</f>
        <v>0</v>
      </c>
      <c r="BJ481" s="8" t="s">
        <v>80</v>
      </c>
      <c r="BK481" s="159">
        <f>ROUND(I481*H481,2)</f>
        <v>0</v>
      </c>
      <c r="BL481" s="8" t="s">
        <v>90</v>
      </c>
      <c r="BM481" s="158" t="s">
        <v>517</v>
      </c>
    </row>
    <row r="482" spans="1:65" s="168" customFormat="1">
      <c r="B482" s="169"/>
      <c r="D482" s="162" t="s">
        <v>166</v>
      </c>
      <c r="E482" s="170" t="s">
        <v>1</v>
      </c>
      <c r="F482" s="171" t="s">
        <v>518</v>
      </c>
      <c r="H482" s="172">
        <v>7</v>
      </c>
      <c r="L482" s="169"/>
      <c r="M482" s="173"/>
      <c r="N482" s="174"/>
      <c r="O482" s="174"/>
      <c r="P482" s="174"/>
      <c r="Q482" s="174"/>
      <c r="R482" s="174"/>
      <c r="S482" s="174"/>
      <c r="T482" s="175"/>
      <c r="AT482" s="170" t="s">
        <v>166</v>
      </c>
      <c r="AU482" s="170" t="s">
        <v>84</v>
      </c>
      <c r="AV482" s="168" t="s">
        <v>84</v>
      </c>
      <c r="AW482" s="168" t="s">
        <v>31</v>
      </c>
      <c r="AX482" s="168" t="s">
        <v>80</v>
      </c>
      <c r="AY482" s="170" t="s">
        <v>158</v>
      </c>
    </row>
    <row r="483" spans="1:65" s="25" customFormat="1" ht="37.700000000000003" customHeight="1">
      <c r="A483" s="21"/>
      <c r="B483" s="22"/>
      <c r="C483" s="192" t="s">
        <v>519</v>
      </c>
      <c r="D483" s="192" t="s">
        <v>514</v>
      </c>
      <c r="E483" s="193" t="s">
        <v>520</v>
      </c>
      <c r="F483" s="194" t="s">
        <v>521</v>
      </c>
      <c r="G483" s="195" t="s">
        <v>173</v>
      </c>
      <c r="H483" s="196">
        <v>10</v>
      </c>
      <c r="I483" s="2"/>
      <c r="J483" s="197">
        <f>ROUND(I483*H483,2)</f>
        <v>0</v>
      </c>
      <c r="K483" s="194" t="s">
        <v>1</v>
      </c>
      <c r="L483" s="198"/>
      <c r="M483" s="199" t="s">
        <v>1</v>
      </c>
      <c r="N483" s="200" t="s">
        <v>40</v>
      </c>
      <c r="O483" s="49"/>
      <c r="P483" s="156">
        <f>O483*H483</f>
        <v>0</v>
      </c>
      <c r="Q483" s="156">
        <v>1.225E-2</v>
      </c>
      <c r="R483" s="156">
        <f>Q483*H483</f>
        <v>0.1225</v>
      </c>
      <c r="S483" s="156">
        <v>0</v>
      </c>
      <c r="T483" s="157">
        <f>S483*H483</f>
        <v>0</v>
      </c>
      <c r="U483" s="21"/>
      <c r="V483" s="21"/>
      <c r="W483" s="21"/>
      <c r="X483" s="21"/>
      <c r="Y483" s="21"/>
      <c r="Z483" s="21"/>
      <c r="AA483" s="21"/>
      <c r="AB483" s="21"/>
      <c r="AC483" s="21"/>
      <c r="AD483" s="21"/>
      <c r="AE483" s="21"/>
      <c r="AR483" s="158" t="s">
        <v>213</v>
      </c>
      <c r="AT483" s="158" t="s">
        <v>514</v>
      </c>
      <c r="AU483" s="158" t="s">
        <v>84</v>
      </c>
      <c r="AY483" s="8" t="s">
        <v>158</v>
      </c>
      <c r="BE483" s="159">
        <f>IF(N483="základní",J483,0)</f>
        <v>0</v>
      </c>
      <c r="BF483" s="159">
        <f>IF(N483="snížená",J483,0)</f>
        <v>0</v>
      </c>
      <c r="BG483" s="159">
        <f>IF(N483="zákl. přenesená",J483,0)</f>
        <v>0</v>
      </c>
      <c r="BH483" s="159">
        <f>IF(N483="sníž. přenesená",J483,0)</f>
        <v>0</v>
      </c>
      <c r="BI483" s="159">
        <f>IF(N483="nulová",J483,0)</f>
        <v>0</v>
      </c>
      <c r="BJ483" s="8" t="s">
        <v>80</v>
      </c>
      <c r="BK483" s="159">
        <f>ROUND(I483*H483,2)</f>
        <v>0</v>
      </c>
      <c r="BL483" s="8" t="s">
        <v>90</v>
      </c>
      <c r="BM483" s="158" t="s">
        <v>522</v>
      </c>
    </row>
    <row r="484" spans="1:65" s="25" customFormat="1" ht="37.700000000000003" customHeight="1">
      <c r="A484" s="21"/>
      <c r="B484" s="22"/>
      <c r="C484" s="192" t="s">
        <v>523</v>
      </c>
      <c r="D484" s="192" t="s">
        <v>514</v>
      </c>
      <c r="E484" s="193" t="s">
        <v>524</v>
      </c>
      <c r="F484" s="194" t="s">
        <v>525</v>
      </c>
      <c r="G484" s="195" t="s">
        <v>173</v>
      </c>
      <c r="H484" s="196">
        <v>2</v>
      </c>
      <c r="I484" s="2"/>
      <c r="J484" s="197">
        <f>ROUND(I484*H484,2)</f>
        <v>0</v>
      </c>
      <c r="K484" s="194" t="s">
        <v>1</v>
      </c>
      <c r="L484" s="198"/>
      <c r="M484" s="199" t="s">
        <v>1</v>
      </c>
      <c r="N484" s="200" t="s">
        <v>40</v>
      </c>
      <c r="O484" s="49"/>
      <c r="P484" s="156">
        <f>O484*H484</f>
        <v>0</v>
      </c>
      <c r="Q484" s="156">
        <v>1.225E-2</v>
      </c>
      <c r="R484" s="156">
        <f>Q484*H484</f>
        <v>2.4500000000000001E-2</v>
      </c>
      <c r="S484" s="156">
        <v>0</v>
      </c>
      <c r="T484" s="157">
        <f>S484*H484</f>
        <v>0</v>
      </c>
      <c r="U484" s="21"/>
      <c r="V484" s="21"/>
      <c r="W484" s="21"/>
      <c r="X484" s="21"/>
      <c r="Y484" s="21"/>
      <c r="Z484" s="21"/>
      <c r="AA484" s="21"/>
      <c r="AB484" s="21"/>
      <c r="AC484" s="21"/>
      <c r="AD484" s="21"/>
      <c r="AE484" s="21"/>
      <c r="AR484" s="158" t="s">
        <v>213</v>
      </c>
      <c r="AT484" s="158" t="s">
        <v>514</v>
      </c>
      <c r="AU484" s="158" t="s">
        <v>84</v>
      </c>
      <c r="AY484" s="8" t="s">
        <v>158</v>
      </c>
      <c r="BE484" s="159">
        <f>IF(N484="základní",J484,0)</f>
        <v>0</v>
      </c>
      <c r="BF484" s="159">
        <f>IF(N484="snížená",J484,0)</f>
        <v>0</v>
      </c>
      <c r="BG484" s="159">
        <f>IF(N484="zákl. přenesená",J484,0)</f>
        <v>0</v>
      </c>
      <c r="BH484" s="159">
        <f>IF(N484="sníž. přenesená",J484,0)</f>
        <v>0</v>
      </c>
      <c r="BI484" s="159">
        <f>IF(N484="nulová",J484,0)</f>
        <v>0</v>
      </c>
      <c r="BJ484" s="8" t="s">
        <v>80</v>
      </c>
      <c r="BK484" s="159">
        <f>ROUND(I484*H484,2)</f>
        <v>0</v>
      </c>
      <c r="BL484" s="8" t="s">
        <v>90</v>
      </c>
      <c r="BM484" s="158" t="s">
        <v>526</v>
      </c>
    </row>
    <row r="485" spans="1:65" s="25" customFormat="1" ht="24.2" customHeight="1">
      <c r="A485" s="21"/>
      <c r="B485" s="22"/>
      <c r="C485" s="192" t="s">
        <v>527</v>
      </c>
      <c r="D485" s="192" t="s">
        <v>514</v>
      </c>
      <c r="E485" s="193" t="s">
        <v>528</v>
      </c>
      <c r="F485" s="194" t="s">
        <v>529</v>
      </c>
      <c r="G485" s="195" t="s">
        <v>173</v>
      </c>
      <c r="H485" s="196">
        <v>6</v>
      </c>
      <c r="I485" s="2"/>
      <c r="J485" s="197">
        <f>ROUND(I485*H485,2)</f>
        <v>0</v>
      </c>
      <c r="K485" s="194" t="s">
        <v>164</v>
      </c>
      <c r="L485" s="198"/>
      <c r="M485" s="199" t="s">
        <v>1</v>
      </c>
      <c r="N485" s="200" t="s">
        <v>40</v>
      </c>
      <c r="O485" s="49"/>
      <c r="P485" s="156">
        <f>O485*H485</f>
        <v>0</v>
      </c>
      <c r="Q485" s="156">
        <v>1.2489999999999999E-2</v>
      </c>
      <c r="R485" s="156">
        <f>Q485*H485</f>
        <v>7.4939999999999993E-2</v>
      </c>
      <c r="S485" s="156">
        <v>0</v>
      </c>
      <c r="T485" s="157">
        <f>S485*H485</f>
        <v>0</v>
      </c>
      <c r="U485" s="21"/>
      <c r="V485" s="21"/>
      <c r="W485" s="21"/>
      <c r="X485" s="21"/>
      <c r="Y485" s="21"/>
      <c r="Z485" s="21"/>
      <c r="AA485" s="21"/>
      <c r="AB485" s="21"/>
      <c r="AC485" s="21"/>
      <c r="AD485" s="21"/>
      <c r="AE485" s="21"/>
      <c r="AR485" s="158" t="s">
        <v>213</v>
      </c>
      <c r="AT485" s="158" t="s">
        <v>514</v>
      </c>
      <c r="AU485" s="158" t="s">
        <v>84</v>
      </c>
      <c r="AY485" s="8" t="s">
        <v>158</v>
      </c>
      <c r="BE485" s="159">
        <f>IF(N485="základní",J485,0)</f>
        <v>0</v>
      </c>
      <c r="BF485" s="159">
        <f>IF(N485="snížená",J485,0)</f>
        <v>0</v>
      </c>
      <c r="BG485" s="159">
        <f>IF(N485="zákl. přenesená",J485,0)</f>
        <v>0</v>
      </c>
      <c r="BH485" s="159">
        <f>IF(N485="sníž. přenesená",J485,0)</f>
        <v>0</v>
      </c>
      <c r="BI485" s="159">
        <f>IF(N485="nulová",J485,0)</f>
        <v>0</v>
      </c>
      <c r="BJ485" s="8" t="s">
        <v>80</v>
      </c>
      <c r="BK485" s="159">
        <f>ROUND(I485*H485,2)</f>
        <v>0</v>
      </c>
      <c r="BL485" s="8" t="s">
        <v>90</v>
      </c>
      <c r="BM485" s="158" t="s">
        <v>530</v>
      </c>
    </row>
    <row r="486" spans="1:65" s="168" customFormat="1">
      <c r="B486" s="169"/>
      <c r="D486" s="162" t="s">
        <v>166</v>
      </c>
      <c r="E486" s="170" t="s">
        <v>1</v>
      </c>
      <c r="F486" s="171" t="s">
        <v>531</v>
      </c>
      <c r="H486" s="172">
        <v>6</v>
      </c>
      <c r="L486" s="169"/>
      <c r="M486" s="173"/>
      <c r="N486" s="174"/>
      <c r="O486" s="174"/>
      <c r="P486" s="174"/>
      <c r="Q486" s="174"/>
      <c r="R486" s="174"/>
      <c r="S486" s="174"/>
      <c r="T486" s="175"/>
      <c r="AT486" s="170" t="s">
        <v>166</v>
      </c>
      <c r="AU486" s="170" t="s">
        <v>84</v>
      </c>
      <c r="AV486" s="168" t="s">
        <v>84</v>
      </c>
      <c r="AW486" s="168" t="s">
        <v>31</v>
      </c>
      <c r="AX486" s="168" t="s">
        <v>80</v>
      </c>
      <c r="AY486" s="170" t="s">
        <v>158</v>
      </c>
    </row>
    <row r="487" spans="1:65" s="25" customFormat="1" ht="37.700000000000003" customHeight="1">
      <c r="A487" s="21"/>
      <c r="B487" s="22"/>
      <c r="C487" s="192" t="s">
        <v>532</v>
      </c>
      <c r="D487" s="192" t="s">
        <v>514</v>
      </c>
      <c r="E487" s="193" t="s">
        <v>533</v>
      </c>
      <c r="F487" s="194" t="s">
        <v>534</v>
      </c>
      <c r="G487" s="195" t="s">
        <v>173</v>
      </c>
      <c r="H487" s="196">
        <v>4</v>
      </c>
      <c r="I487" s="2"/>
      <c r="J487" s="197">
        <f>ROUND(I487*H487,2)</f>
        <v>0</v>
      </c>
      <c r="K487" s="194" t="s">
        <v>1</v>
      </c>
      <c r="L487" s="198"/>
      <c r="M487" s="199" t="s">
        <v>1</v>
      </c>
      <c r="N487" s="200" t="s">
        <v>40</v>
      </c>
      <c r="O487" s="49"/>
      <c r="P487" s="156">
        <f>O487*H487</f>
        <v>0</v>
      </c>
      <c r="Q487" s="156">
        <v>1.2489999999999999E-2</v>
      </c>
      <c r="R487" s="156">
        <f>Q487*H487</f>
        <v>4.9959999999999997E-2</v>
      </c>
      <c r="S487" s="156">
        <v>0</v>
      </c>
      <c r="T487" s="157">
        <f>S487*H487</f>
        <v>0</v>
      </c>
      <c r="U487" s="21"/>
      <c r="V487" s="21"/>
      <c r="W487" s="21"/>
      <c r="X487" s="21"/>
      <c r="Y487" s="21"/>
      <c r="Z487" s="21"/>
      <c r="AA487" s="21"/>
      <c r="AB487" s="21"/>
      <c r="AC487" s="21"/>
      <c r="AD487" s="21"/>
      <c r="AE487" s="21"/>
      <c r="AR487" s="158" t="s">
        <v>213</v>
      </c>
      <c r="AT487" s="158" t="s">
        <v>514</v>
      </c>
      <c r="AU487" s="158" t="s">
        <v>84</v>
      </c>
      <c r="AY487" s="8" t="s">
        <v>158</v>
      </c>
      <c r="BE487" s="159">
        <f>IF(N487="základní",J487,0)</f>
        <v>0</v>
      </c>
      <c r="BF487" s="159">
        <f>IF(N487="snížená",J487,0)</f>
        <v>0</v>
      </c>
      <c r="BG487" s="159">
        <f>IF(N487="zákl. přenesená",J487,0)</f>
        <v>0</v>
      </c>
      <c r="BH487" s="159">
        <f>IF(N487="sníž. přenesená",J487,0)</f>
        <v>0</v>
      </c>
      <c r="BI487" s="159">
        <f>IF(N487="nulová",J487,0)</f>
        <v>0</v>
      </c>
      <c r="BJ487" s="8" t="s">
        <v>80</v>
      </c>
      <c r="BK487" s="159">
        <f>ROUND(I487*H487,2)</f>
        <v>0</v>
      </c>
      <c r="BL487" s="8" t="s">
        <v>90</v>
      </c>
      <c r="BM487" s="158" t="s">
        <v>535</v>
      </c>
    </row>
    <row r="488" spans="1:65" s="25" customFormat="1" ht="24.2" customHeight="1">
      <c r="A488" s="21"/>
      <c r="B488" s="22"/>
      <c r="C488" s="192" t="s">
        <v>536</v>
      </c>
      <c r="D488" s="192" t="s">
        <v>514</v>
      </c>
      <c r="E488" s="193" t="s">
        <v>537</v>
      </c>
      <c r="F488" s="194" t="s">
        <v>538</v>
      </c>
      <c r="G488" s="195" t="s">
        <v>173</v>
      </c>
      <c r="H488" s="196">
        <v>6</v>
      </c>
      <c r="I488" s="2"/>
      <c r="J488" s="197">
        <f>ROUND(I488*H488,2)</f>
        <v>0</v>
      </c>
      <c r="K488" s="194" t="s">
        <v>1</v>
      </c>
      <c r="L488" s="198"/>
      <c r="M488" s="199" t="s">
        <v>1</v>
      </c>
      <c r="N488" s="200" t="s">
        <v>40</v>
      </c>
      <c r="O488" s="49"/>
      <c r="P488" s="156">
        <f>O488*H488</f>
        <v>0</v>
      </c>
      <c r="Q488" s="156">
        <v>1.521E-2</v>
      </c>
      <c r="R488" s="156">
        <f>Q488*H488</f>
        <v>9.1259999999999994E-2</v>
      </c>
      <c r="S488" s="156">
        <v>0</v>
      </c>
      <c r="T488" s="157">
        <f>S488*H488</f>
        <v>0</v>
      </c>
      <c r="U488" s="21"/>
      <c r="V488" s="21"/>
      <c r="W488" s="21"/>
      <c r="X488" s="21"/>
      <c r="Y488" s="21"/>
      <c r="Z488" s="21"/>
      <c r="AA488" s="21"/>
      <c r="AB488" s="21"/>
      <c r="AC488" s="21"/>
      <c r="AD488" s="21"/>
      <c r="AE488" s="21"/>
      <c r="AR488" s="158" t="s">
        <v>213</v>
      </c>
      <c r="AT488" s="158" t="s">
        <v>514</v>
      </c>
      <c r="AU488" s="158" t="s">
        <v>84</v>
      </c>
      <c r="AY488" s="8" t="s">
        <v>158</v>
      </c>
      <c r="BE488" s="159">
        <f>IF(N488="základní",J488,0)</f>
        <v>0</v>
      </c>
      <c r="BF488" s="159">
        <f>IF(N488="snížená",J488,0)</f>
        <v>0</v>
      </c>
      <c r="BG488" s="159">
        <f>IF(N488="zákl. přenesená",J488,0)</f>
        <v>0</v>
      </c>
      <c r="BH488" s="159">
        <f>IF(N488="sníž. přenesená",J488,0)</f>
        <v>0</v>
      </c>
      <c r="BI488" s="159">
        <f>IF(N488="nulová",J488,0)</f>
        <v>0</v>
      </c>
      <c r="BJ488" s="8" t="s">
        <v>80</v>
      </c>
      <c r="BK488" s="159">
        <f>ROUND(I488*H488,2)</f>
        <v>0</v>
      </c>
      <c r="BL488" s="8" t="s">
        <v>90</v>
      </c>
      <c r="BM488" s="158" t="s">
        <v>539</v>
      </c>
    </row>
    <row r="489" spans="1:65" s="25" customFormat="1" ht="37.700000000000003" customHeight="1">
      <c r="A489" s="21"/>
      <c r="B489" s="22"/>
      <c r="C489" s="192" t="s">
        <v>540</v>
      </c>
      <c r="D489" s="192" t="s">
        <v>514</v>
      </c>
      <c r="E489" s="193" t="s">
        <v>541</v>
      </c>
      <c r="F489" s="194" t="s">
        <v>542</v>
      </c>
      <c r="G489" s="195" t="s">
        <v>173</v>
      </c>
      <c r="H489" s="196">
        <v>35</v>
      </c>
      <c r="I489" s="2"/>
      <c r="J489" s="197">
        <f>ROUND(I489*H489,2)</f>
        <v>0</v>
      </c>
      <c r="K489" s="194" t="s">
        <v>164</v>
      </c>
      <c r="L489" s="198"/>
      <c r="M489" s="199" t="s">
        <v>1</v>
      </c>
      <c r="N489" s="200" t="s">
        <v>40</v>
      </c>
      <c r="O489" s="49"/>
      <c r="P489" s="156">
        <f>O489*H489</f>
        <v>0</v>
      </c>
      <c r="Q489" s="156">
        <v>1.521E-2</v>
      </c>
      <c r="R489" s="156">
        <f>Q489*H489</f>
        <v>0.53234999999999999</v>
      </c>
      <c r="S489" s="156">
        <v>0</v>
      </c>
      <c r="T489" s="157">
        <f>S489*H489</f>
        <v>0</v>
      </c>
      <c r="U489" s="21"/>
      <c r="V489" s="21"/>
      <c r="W489" s="21"/>
      <c r="X489" s="21"/>
      <c r="Y489" s="21"/>
      <c r="Z489" s="21"/>
      <c r="AA489" s="21"/>
      <c r="AB489" s="21"/>
      <c r="AC489" s="21"/>
      <c r="AD489" s="21"/>
      <c r="AE489" s="21"/>
      <c r="AR489" s="158" t="s">
        <v>213</v>
      </c>
      <c r="AT489" s="158" t="s">
        <v>514</v>
      </c>
      <c r="AU489" s="158" t="s">
        <v>84</v>
      </c>
      <c r="AY489" s="8" t="s">
        <v>158</v>
      </c>
      <c r="BE489" s="159">
        <f>IF(N489="základní",J489,0)</f>
        <v>0</v>
      </c>
      <c r="BF489" s="159">
        <f>IF(N489="snížená",J489,0)</f>
        <v>0</v>
      </c>
      <c r="BG489" s="159">
        <f>IF(N489="zákl. přenesená",J489,0)</f>
        <v>0</v>
      </c>
      <c r="BH489" s="159">
        <f>IF(N489="sníž. přenesená",J489,0)</f>
        <v>0</v>
      </c>
      <c r="BI489" s="159">
        <f>IF(N489="nulová",J489,0)</f>
        <v>0</v>
      </c>
      <c r="BJ489" s="8" t="s">
        <v>80</v>
      </c>
      <c r="BK489" s="159">
        <f>ROUND(I489*H489,2)</f>
        <v>0</v>
      </c>
      <c r="BL489" s="8" t="s">
        <v>90</v>
      </c>
      <c r="BM489" s="158" t="s">
        <v>543</v>
      </c>
    </row>
    <row r="490" spans="1:65" s="168" customFormat="1">
      <c r="B490" s="169"/>
      <c r="D490" s="162" t="s">
        <v>166</v>
      </c>
      <c r="E490" s="170" t="s">
        <v>1</v>
      </c>
      <c r="F490" s="171" t="s">
        <v>540</v>
      </c>
      <c r="H490" s="172">
        <v>35</v>
      </c>
      <c r="L490" s="169"/>
      <c r="M490" s="173"/>
      <c r="N490" s="174"/>
      <c r="O490" s="174"/>
      <c r="P490" s="174"/>
      <c r="Q490" s="174"/>
      <c r="R490" s="174"/>
      <c r="S490" s="174"/>
      <c r="T490" s="175"/>
      <c r="AT490" s="170" t="s">
        <v>166</v>
      </c>
      <c r="AU490" s="170" t="s">
        <v>84</v>
      </c>
      <c r="AV490" s="168" t="s">
        <v>84</v>
      </c>
      <c r="AW490" s="168" t="s">
        <v>31</v>
      </c>
      <c r="AX490" s="168" t="s">
        <v>80</v>
      </c>
      <c r="AY490" s="170" t="s">
        <v>158</v>
      </c>
    </row>
    <row r="491" spans="1:65" s="25" customFormat="1" ht="24.2" customHeight="1">
      <c r="A491" s="21"/>
      <c r="B491" s="22"/>
      <c r="C491" s="192" t="s">
        <v>544</v>
      </c>
      <c r="D491" s="192" t="s">
        <v>514</v>
      </c>
      <c r="E491" s="193" t="s">
        <v>545</v>
      </c>
      <c r="F491" s="194" t="s">
        <v>546</v>
      </c>
      <c r="G491" s="195" t="s">
        <v>173</v>
      </c>
      <c r="H491" s="196">
        <v>56</v>
      </c>
      <c r="I491" s="2"/>
      <c r="J491" s="197">
        <f>ROUND(I491*H491,2)</f>
        <v>0</v>
      </c>
      <c r="K491" s="194" t="s">
        <v>164</v>
      </c>
      <c r="L491" s="198"/>
      <c r="M491" s="199" t="s">
        <v>1</v>
      </c>
      <c r="N491" s="200" t="s">
        <v>40</v>
      </c>
      <c r="O491" s="49"/>
      <c r="P491" s="156">
        <f>O491*H491</f>
        <v>0</v>
      </c>
      <c r="Q491" s="156">
        <v>1.0580000000000001E-2</v>
      </c>
      <c r="R491" s="156">
        <f>Q491*H491</f>
        <v>0.59248000000000001</v>
      </c>
      <c r="S491" s="156">
        <v>0</v>
      </c>
      <c r="T491" s="157">
        <f>S491*H491</f>
        <v>0</v>
      </c>
      <c r="U491" s="21"/>
      <c r="V491" s="21"/>
      <c r="W491" s="21"/>
      <c r="X491" s="21"/>
      <c r="Y491" s="21"/>
      <c r="Z491" s="21"/>
      <c r="AA491" s="21"/>
      <c r="AB491" s="21"/>
      <c r="AC491" s="21"/>
      <c r="AD491" s="21"/>
      <c r="AE491" s="21"/>
      <c r="AR491" s="158" t="s">
        <v>213</v>
      </c>
      <c r="AT491" s="158" t="s">
        <v>514</v>
      </c>
      <c r="AU491" s="158" t="s">
        <v>84</v>
      </c>
      <c r="AY491" s="8" t="s">
        <v>158</v>
      </c>
      <c r="BE491" s="159">
        <f>IF(N491="základní",J491,0)</f>
        <v>0</v>
      </c>
      <c r="BF491" s="159">
        <f>IF(N491="snížená",J491,0)</f>
        <v>0</v>
      </c>
      <c r="BG491" s="159">
        <f>IF(N491="zákl. přenesená",J491,0)</f>
        <v>0</v>
      </c>
      <c r="BH491" s="159">
        <f>IF(N491="sníž. přenesená",J491,0)</f>
        <v>0</v>
      </c>
      <c r="BI491" s="159">
        <f>IF(N491="nulová",J491,0)</f>
        <v>0</v>
      </c>
      <c r="BJ491" s="8" t="s">
        <v>80</v>
      </c>
      <c r="BK491" s="159">
        <f>ROUND(I491*H491,2)</f>
        <v>0</v>
      </c>
      <c r="BL491" s="8" t="s">
        <v>90</v>
      </c>
      <c r="BM491" s="158" t="s">
        <v>547</v>
      </c>
    </row>
    <row r="492" spans="1:65" s="25" customFormat="1" ht="37.700000000000003" customHeight="1">
      <c r="A492" s="21"/>
      <c r="B492" s="22"/>
      <c r="C492" s="192" t="s">
        <v>548</v>
      </c>
      <c r="D492" s="192" t="s">
        <v>514</v>
      </c>
      <c r="E492" s="193" t="s">
        <v>549</v>
      </c>
      <c r="F492" s="194" t="s">
        <v>550</v>
      </c>
      <c r="G492" s="195" t="s">
        <v>173</v>
      </c>
      <c r="H492" s="196">
        <v>1</v>
      </c>
      <c r="I492" s="2"/>
      <c r="J492" s="197">
        <f>ROUND(I492*H492,2)</f>
        <v>0</v>
      </c>
      <c r="K492" s="194" t="s">
        <v>179</v>
      </c>
      <c r="L492" s="198"/>
      <c r="M492" s="199" t="s">
        <v>1</v>
      </c>
      <c r="N492" s="200" t="s">
        <v>40</v>
      </c>
      <c r="O492" s="49"/>
      <c r="P492" s="156">
        <f>O492*H492</f>
        <v>0</v>
      </c>
      <c r="Q492" s="156">
        <v>1.8679999999999999E-2</v>
      </c>
      <c r="R492" s="156">
        <f>Q492*H492</f>
        <v>1.8679999999999999E-2</v>
      </c>
      <c r="S492" s="156">
        <v>0</v>
      </c>
      <c r="T492" s="157">
        <f>S492*H492</f>
        <v>0</v>
      </c>
      <c r="U492" s="21"/>
      <c r="V492" s="21"/>
      <c r="W492" s="21"/>
      <c r="X492" s="21"/>
      <c r="Y492" s="21"/>
      <c r="Z492" s="21"/>
      <c r="AA492" s="21"/>
      <c r="AB492" s="21"/>
      <c r="AC492" s="21"/>
      <c r="AD492" s="21"/>
      <c r="AE492" s="21"/>
      <c r="AR492" s="158" t="s">
        <v>213</v>
      </c>
      <c r="AT492" s="158" t="s">
        <v>514</v>
      </c>
      <c r="AU492" s="158" t="s">
        <v>84</v>
      </c>
      <c r="AY492" s="8" t="s">
        <v>158</v>
      </c>
      <c r="BE492" s="159">
        <f>IF(N492="základní",J492,0)</f>
        <v>0</v>
      </c>
      <c r="BF492" s="159">
        <f>IF(N492="snížená",J492,0)</f>
        <v>0</v>
      </c>
      <c r="BG492" s="159">
        <f>IF(N492="zákl. přenesená",J492,0)</f>
        <v>0</v>
      </c>
      <c r="BH492" s="159">
        <f>IF(N492="sníž. přenesená",J492,0)</f>
        <v>0</v>
      </c>
      <c r="BI492" s="159">
        <f>IF(N492="nulová",J492,0)</f>
        <v>0</v>
      </c>
      <c r="BJ492" s="8" t="s">
        <v>80</v>
      </c>
      <c r="BK492" s="159">
        <f>ROUND(I492*H492,2)</f>
        <v>0</v>
      </c>
      <c r="BL492" s="8" t="s">
        <v>90</v>
      </c>
      <c r="BM492" s="158" t="s">
        <v>551</v>
      </c>
    </row>
    <row r="493" spans="1:65" s="25" customFormat="1" ht="19.5">
      <c r="A493" s="21"/>
      <c r="B493" s="22"/>
      <c r="C493" s="21"/>
      <c r="D493" s="162" t="s">
        <v>552</v>
      </c>
      <c r="E493" s="21"/>
      <c r="F493" s="201" t="s">
        <v>553</v>
      </c>
      <c r="G493" s="21"/>
      <c r="H493" s="21"/>
      <c r="I493" s="21"/>
      <c r="J493" s="21"/>
      <c r="K493" s="21"/>
      <c r="L493" s="22"/>
      <c r="M493" s="202"/>
      <c r="N493" s="203"/>
      <c r="O493" s="49"/>
      <c r="P493" s="49"/>
      <c r="Q493" s="49"/>
      <c r="R493" s="49"/>
      <c r="S493" s="49"/>
      <c r="T493" s="50"/>
      <c r="U493" s="21"/>
      <c r="V493" s="21"/>
      <c r="W493" s="21"/>
      <c r="X493" s="21"/>
      <c r="Y493" s="21"/>
      <c r="Z493" s="21"/>
      <c r="AA493" s="21"/>
      <c r="AB493" s="21"/>
      <c r="AC493" s="21"/>
      <c r="AD493" s="21"/>
      <c r="AE493" s="21"/>
      <c r="AT493" s="8" t="s">
        <v>552</v>
      </c>
      <c r="AU493" s="8" t="s">
        <v>84</v>
      </c>
    </row>
    <row r="494" spans="1:65" s="25" customFormat="1" ht="37.700000000000003" customHeight="1">
      <c r="A494" s="21"/>
      <c r="B494" s="22"/>
      <c r="C494" s="192" t="s">
        <v>554</v>
      </c>
      <c r="D494" s="192" t="s">
        <v>514</v>
      </c>
      <c r="E494" s="193" t="s">
        <v>555</v>
      </c>
      <c r="F494" s="194" t="s">
        <v>556</v>
      </c>
      <c r="G494" s="195" t="s">
        <v>173</v>
      </c>
      <c r="H494" s="196">
        <v>5</v>
      </c>
      <c r="I494" s="2"/>
      <c r="J494" s="197">
        <f>ROUND(I494*H494,2)</f>
        <v>0</v>
      </c>
      <c r="K494" s="194" t="s">
        <v>179</v>
      </c>
      <c r="L494" s="198"/>
      <c r="M494" s="199" t="s">
        <v>1</v>
      </c>
      <c r="N494" s="200" t="s">
        <v>40</v>
      </c>
      <c r="O494" s="49"/>
      <c r="P494" s="156">
        <f>O494*H494</f>
        <v>0</v>
      </c>
      <c r="Q494" s="156">
        <v>1.8679999999999999E-2</v>
      </c>
      <c r="R494" s="156">
        <f>Q494*H494</f>
        <v>9.3399999999999997E-2</v>
      </c>
      <c r="S494" s="156">
        <v>0</v>
      </c>
      <c r="T494" s="157">
        <f>S494*H494</f>
        <v>0</v>
      </c>
      <c r="U494" s="21"/>
      <c r="V494" s="21"/>
      <c r="W494" s="21"/>
      <c r="X494" s="21"/>
      <c r="Y494" s="21"/>
      <c r="Z494" s="21"/>
      <c r="AA494" s="21"/>
      <c r="AB494" s="21"/>
      <c r="AC494" s="21"/>
      <c r="AD494" s="21"/>
      <c r="AE494" s="21"/>
      <c r="AR494" s="158" t="s">
        <v>213</v>
      </c>
      <c r="AT494" s="158" t="s">
        <v>514</v>
      </c>
      <c r="AU494" s="158" t="s">
        <v>84</v>
      </c>
      <c r="AY494" s="8" t="s">
        <v>158</v>
      </c>
      <c r="BE494" s="159">
        <f>IF(N494="základní",J494,0)</f>
        <v>0</v>
      </c>
      <c r="BF494" s="159">
        <f>IF(N494="snížená",J494,0)</f>
        <v>0</v>
      </c>
      <c r="BG494" s="159">
        <f>IF(N494="zákl. přenesená",J494,0)</f>
        <v>0</v>
      </c>
      <c r="BH494" s="159">
        <f>IF(N494="sníž. přenesená",J494,0)</f>
        <v>0</v>
      </c>
      <c r="BI494" s="159">
        <f>IF(N494="nulová",J494,0)</f>
        <v>0</v>
      </c>
      <c r="BJ494" s="8" t="s">
        <v>80</v>
      </c>
      <c r="BK494" s="159">
        <f>ROUND(I494*H494,2)</f>
        <v>0</v>
      </c>
      <c r="BL494" s="8" t="s">
        <v>90</v>
      </c>
      <c r="BM494" s="158" t="s">
        <v>557</v>
      </c>
    </row>
    <row r="495" spans="1:65" s="25" customFormat="1" ht="19.5">
      <c r="A495" s="21"/>
      <c r="B495" s="22"/>
      <c r="C495" s="21"/>
      <c r="D495" s="162" t="s">
        <v>552</v>
      </c>
      <c r="E495" s="21"/>
      <c r="F495" s="201" t="s">
        <v>558</v>
      </c>
      <c r="G495" s="21"/>
      <c r="H495" s="21"/>
      <c r="I495" s="21"/>
      <c r="J495" s="21"/>
      <c r="K495" s="21"/>
      <c r="L495" s="22"/>
      <c r="M495" s="202"/>
      <c r="N495" s="203"/>
      <c r="O495" s="49"/>
      <c r="P495" s="49"/>
      <c r="Q495" s="49"/>
      <c r="R495" s="49"/>
      <c r="S495" s="49"/>
      <c r="T495" s="50"/>
      <c r="U495" s="21"/>
      <c r="V495" s="21"/>
      <c r="W495" s="21"/>
      <c r="X495" s="21"/>
      <c r="Y495" s="21"/>
      <c r="Z495" s="21"/>
      <c r="AA495" s="21"/>
      <c r="AB495" s="21"/>
      <c r="AC495" s="21"/>
      <c r="AD495" s="21"/>
      <c r="AE495" s="21"/>
      <c r="AT495" s="8" t="s">
        <v>552</v>
      </c>
      <c r="AU495" s="8" t="s">
        <v>84</v>
      </c>
    </row>
    <row r="496" spans="1:65" s="135" customFormat="1" ht="22.7" customHeight="1">
      <c r="B496" s="136"/>
      <c r="D496" s="137" t="s">
        <v>74</v>
      </c>
      <c r="E496" s="146" t="s">
        <v>230</v>
      </c>
      <c r="F496" s="146" t="s">
        <v>559</v>
      </c>
      <c r="J496" s="147">
        <f>BK496</f>
        <v>0</v>
      </c>
      <c r="L496" s="136"/>
      <c r="M496" s="140"/>
      <c r="N496" s="141"/>
      <c r="O496" s="141"/>
      <c r="P496" s="142">
        <f>SUM(P497:P788)</f>
        <v>0</v>
      </c>
      <c r="Q496" s="141"/>
      <c r="R496" s="142">
        <f>SUM(R497:R788)</f>
        <v>0.64123894999999997</v>
      </c>
      <c r="S496" s="141"/>
      <c r="T496" s="143">
        <f>SUM(T497:T788)</f>
        <v>257.22673199999997</v>
      </c>
      <c r="AR496" s="137" t="s">
        <v>80</v>
      </c>
      <c r="AT496" s="144" t="s">
        <v>74</v>
      </c>
      <c r="AU496" s="144" t="s">
        <v>80</v>
      </c>
      <c r="AY496" s="137" t="s">
        <v>158</v>
      </c>
      <c r="BK496" s="145">
        <f>SUM(BK497:BK788)</f>
        <v>0</v>
      </c>
    </row>
    <row r="497" spans="1:65" s="25" customFormat="1" ht="33" customHeight="1">
      <c r="A497" s="21"/>
      <c r="B497" s="22"/>
      <c r="C497" s="148" t="s">
        <v>560</v>
      </c>
      <c r="D497" s="148" t="s">
        <v>160</v>
      </c>
      <c r="E497" s="149" t="s">
        <v>561</v>
      </c>
      <c r="F497" s="150" t="s">
        <v>562</v>
      </c>
      <c r="G497" s="151" t="s">
        <v>189</v>
      </c>
      <c r="H497" s="152">
        <v>1642.89</v>
      </c>
      <c r="I497" s="1"/>
      <c r="J497" s="153">
        <f>ROUND(I497*H497,2)</f>
        <v>0</v>
      </c>
      <c r="K497" s="150" t="s">
        <v>164</v>
      </c>
      <c r="L497" s="22"/>
      <c r="M497" s="154" t="s">
        <v>1</v>
      </c>
      <c r="N497" s="155" t="s">
        <v>40</v>
      </c>
      <c r="O497" s="49"/>
      <c r="P497" s="156">
        <f>O497*H497</f>
        <v>0</v>
      </c>
      <c r="Q497" s="156">
        <v>1.2999999999999999E-4</v>
      </c>
      <c r="R497" s="156">
        <f>Q497*H497</f>
        <v>0.21357570000000001</v>
      </c>
      <c r="S497" s="156">
        <v>0</v>
      </c>
      <c r="T497" s="157">
        <f>S497*H497</f>
        <v>0</v>
      </c>
      <c r="U497" s="21"/>
      <c r="V497" s="21"/>
      <c r="W497" s="21"/>
      <c r="X497" s="21"/>
      <c r="Y497" s="21"/>
      <c r="Z497" s="21"/>
      <c r="AA497" s="21"/>
      <c r="AB497" s="21"/>
      <c r="AC497" s="21"/>
      <c r="AD497" s="21"/>
      <c r="AE497" s="21"/>
      <c r="AR497" s="158" t="s">
        <v>90</v>
      </c>
      <c r="AT497" s="158" t="s">
        <v>160</v>
      </c>
      <c r="AU497" s="158" t="s">
        <v>84</v>
      </c>
      <c r="AY497" s="8" t="s">
        <v>158</v>
      </c>
      <c r="BE497" s="159">
        <f>IF(N497="základní",J497,0)</f>
        <v>0</v>
      </c>
      <c r="BF497" s="159">
        <f>IF(N497="snížená",J497,0)</f>
        <v>0</v>
      </c>
      <c r="BG497" s="159">
        <f>IF(N497="zákl. přenesená",J497,0)</f>
        <v>0</v>
      </c>
      <c r="BH497" s="159">
        <f>IF(N497="sníž. přenesená",J497,0)</f>
        <v>0</v>
      </c>
      <c r="BI497" s="159">
        <f>IF(N497="nulová",J497,0)</f>
        <v>0</v>
      </c>
      <c r="BJ497" s="8" t="s">
        <v>80</v>
      </c>
      <c r="BK497" s="159">
        <f>ROUND(I497*H497,2)</f>
        <v>0</v>
      </c>
      <c r="BL497" s="8" t="s">
        <v>90</v>
      </c>
      <c r="BM497" s="158" t="s">
        <v>563</v>
      </c>
    </row>
    <row r="498" spans="1:65" s="160" customFormat="1">
      <c r="B498" s="161"/>
      <c r="D498" s="162" t="s">
        <v>166</v>
      </c>
      <c r="E498" s="163" t="s">
        <v>1</v>
      </c>
      <c r="F498" s="164" t="s">
        <v>204</v>
      </c>
      <c r="H498" s="163" t="s">
        <v>1</v>
      </c>
      <c r="L498" s="161"/>
      <c r="M498" s="165"/>
      <c r="N498" s="166"/>
      <c r="O498" s="166"/>
      <c r="P498" s="166"/>
      <c r="Q498" s="166"/>
      <c r="R498" s="166"/>
      <c r="S498" s="166"/>
      <c r="T498" s="167"/>
      <c r="AT498" s="163" t="s">
        <v>166</v>
      </c>
      <c r="AU498" s="163" t="s">
        <v>84</v>
      </c>
      <c r="AV498" s="160" t="s">
        <v>80</v>
      </c>
      <c r="AW498" s="160" t="s">
        <v>31</v>
      </c>
      <c r="AX498" s="160" t="s">
        <v>75</v>
      </c>
      <c r="AY498" s="163" t="s">
        <v>158</v>
      </c>
    </row>
    <row r="499" spans="1:65" s="168" customFormat="1" ht="22.5">
      <c r="B499" s="169"/>
      <c r="D499" s="162" t="s">
        <v>166</v>
      </c>
      <c r="E499" s="170" t="s">
        <v>1</v>
      </c>
      <c r="F499" s="171" t="s">
        <v>564</v>
      </c>
      <c r="H499" s="172">
        <v>288.94</v>
      </c>
      <c r="L499" s="169"/>
      <c r="M499" s="173"/>
      <c r="N499" s="174"/>
      <c r="O499" s="174"/>
      <c r="P499" s="174"/>
      <c r="Q499" s="174"/>
      <c r="R499" s="174"/>
      <c r="S499" s="174"/>
      <c r="T499" s="175"/>
      <c r="AT499" s="170" t="s">
        <v>166</v>
      </c>
      <c r="AU499" s="170" t="s">
        <v>84</v>
      </c>
      <c r="AV499" s="168" t="s">
        <v>84</v>
      </c>
      <c r="AW499" s="168" t="s">
        <v>31</v>
      </c>
      <c r="AX499" s="168" t="s">
        <v>75</v>
      </c>
      <c r="AY499" s="170" t="s">
        <v>158</v>
      </c>
    </row>
    <row r="500" spans="1:65" s="168" customFormat="1" ht="22.5">
      <c r="B500" s="169"/>
      <c r="D500" s="162" t="s">
        <v>166</v>
      </c>
      <c r="E500" s="170" t="s">
        <v>1</v>
      </c>
      <c r="F500" s="171" t="s">
        <v>565</v>
      </c>
      <c r="H500" s="172">
        <v>126.74</v>
      </c>
      <c r="L500" s="169"/>
      <c r="M500" s="173"/>
      <c r="N500" s="174"/>
      <c r="O500" s="174"/>
      <c r="P500" s="174"/>
      <c r="Q500" s="174"/>
      <c r="R500" s="174"/>
      <c r="S500" s="174"/>
      <c r="T500" s="175"/>
      <c r="AT500" s="170" t="s">
        <v>166</v>
      </c>
      <c r="AU500" s="170" t="s">
        <v>84</v>
      </c>
      <c r="AV500" s="168" t="s">
        <v>84</v>
      </c>
      <c r="AW500" s="168" t="s">
        <v>31</v>
      </c>
      <c r="AX500" s="168" t="s">
        <v>75</v>
      </c>
      <c r="AY500" s="170" t="s">
        <v>158</v>
      </c>
    </row>
    <row r="501" spans="1:65" s="160" customFormat="1">
      <c r="B501" s="161"/>
      <c r="D501" s="162" t="s">
        <v>166</v>
      </c>
      <c r="E501" s="163" t="s">
        <v>1</v>
      </c>
      <c r="F501" s="164" t="s">
        <v>206</v>
      </c>
      <c r="H501" s="163" t="s">
        <v>1</v>
      </c>
      <c r="L501" s="161"/>
      <c r="M501" s="165"/>
      <c r="N501" s="166"/>
      <c r="O501" s="166"/>
      <c r="P501" s="166"/>
      <c r="Q501" s="166"/>
      <c r="R501" s="166"/>
      <c r="S501" s="166"/>
      <c r="T501" s="167"/>
      <c r="AT501" s="163" t="s">
        <v>166</v>
      </c>
      <c r="AU501" s="163" t="s">
        <v>84</v>
      </c>
      <c r="AV501" s="160" t="s">
        <v>80</v>
      </c>
      <c r="AW501" s="160" t="s">
        <v>31</v>
      </c>
      <c r="AX501" s="160" t="s">
        <v>75</v>
      </c>
      <c r="AY501" s="163" t="s">
        <v>158</v>
      </c>
    </row>
    <row r="502" spans="1:65" s="168" customFormat="1" ht="22.5">
      <c r="B502" s="169"/>
      <c r="D502" s="162" t="s">
        <v>166</v>
      </c>
      <c r="E502" s="170" t="s">
        <v>1</v>
      </c>
      <c r="F502" s="171" t="s">
        <v>566</v>
      </c>
      <c r="H502" s="172">
        <v>177.33</v>
      </c>
      <c r="L502" s="169"/>
      <c r="M502" s="173"/>
      <c r="N502" s="174"/>
      <c r="O502" s="174"/>
      <c r="P502" s="174"/>
      <c r="Q502" s="174"/>
      <c r="R502" s="174"/>
      <c r="S502" s="174"/>
      <c r="T502" s="175"/>
      <c r="AT502" s="170" t="s">
        <v>166</v>
      </c>
      <c r="AU502" s="170" t="s">
        <v>84</v>
      </c>
      <c r="AV502" s="168" t="s">
        <v>84</v>
      </c>
      <c r="AW502" s="168" t="s">
        <v>31</v>
      </c>
      <c r="AX502" s="168" t="s">
        <v>75</v>
      </c>
      <c r="AY502" s="170" t="s">
        <v>158</v>
      </c>
    </row>
    <row r="503" spans="1:65" s="168" customFormat="1" ht="22.5">
      <c r="B503" s="169"/>
      <c r="D503" s="162" t="s">
        <v>166</v>
      </c>
      <c r="E503" s="170" t="s">
        <v>1</v>
      </c>
      <c r="F503" s="171" t="s">
        <v>567</v>
      </c>
      <c r="H503" s="172">
        <v>135.72999999999999</v>
      </c>
      <c r="L503" s="169"/>
      <c r="M503" s="173"/>
      <c r="N503" s="174"/>
      <c r="O503" s="174"/>
      <c r="P503" s="174"/>
      <c r="Q503" s="174"/>
      <c r="R503" s="174"/>
      <c r="S503" s="174"/>
      <c r="T503" s="175"/>
      <c r="AT503" s="170" t="s">
        <v>166</v>
      </c>
      <c r="AU503" s="170" t="s">
        <v>84</v>
      </c>
      <c r="AV503" s="168" t="s">
        <v>84</v>
      </c>
      <c r="AW503" s="168" t="s">
        <v>31</v>
      </c>
      <c r="AX503" s="168" t="s">
        <v>75</v>
      </c>
      <c r="AY503" s="170" t="s">
        <v>158</v>
      </c>
    </row>
    <row r="504" spans="1:65" s="168" customFormat="1" ht="22.5">
      <c r="B504" s="169"/>
      <c r="D504" s="162" t="s">
        <v>166</v>
      </c>
      <c r="E504" s="170" t="s">
        <v>1</v>
      </c>
      <c r="F504" s="171" t="s">
        <v>568</v>
      </c>
      <c r="H504" s="172">
        <v>96.01</v>
      </c>
      <c r="L504" s="169"/>
      <c r="M504" s="173"/>
      <c r="N504" s="174"/>
      <c r="O504" s="174"/>
      <c r="P504" s="174"/>
      <c r="Q504" s="174"/>
      <c r="R504" s="174"/>
      <c r="S504" s="174"/>
      <c r="T504" s="175"/>
      <c r="AT504" s="170" t="s">
        <v>166</v>
      </c>
      <c r="AU504" s="170" t="s">
        <v>84</v>
      </c>
      <c r="AV504" s="168" t="s">
        <v>84</v>
      </c>
      <c r="AW504" s="168" t="s">
        <v>31</v>
      </c>
      <c r="AX504" s="168" t="s">
        <v>75</v>
      </c>
      <c r="AY504" s="170" t="s">
        <v>158</v>
      </c>
    </row>
    <row r="505" spans="1:65" s="160" customFormat="1">
      <c r="B505" s="161"/>
      <c r="D505" s="162" t="s">
        <v>166</v>
      </c>
      <c r="E505" s="163" t="s">
        <v>1</v>
      </c>
      <c r="F505" s="164" t="s">
        <v>293</v>
      </c>
      <c r="H505" s="163" t="s">
        <v>1</v>
      </c>
      <c r="L505" s="161"/>
      <c r="M505" s="165"/>
      <c r="N505" s="166"/>
      <c r="O505" s="166"/>
      <c r="P505" s="166"/>
      <c r="Q505" s="166"/>
      <c r="R505" s="166"/>
      <c r="S505" s="166"/>
      <c r="T505" s="167"/>
      <c r="AT505" s="163" t="s">
        <v>166</v>
      </c>
      <c r="AU505" s="163" t="s">
        <v>84</v>
      </c>
      <c r="AV505" s="160" t="s">
        <v>80</v>
      </c>
      <c r="AW505" s="160" t="s">
        <v>31</v>
      </c>
      <c r="AX505" s="160" t="s">
        <v>75</v>
      </c>
      <c r="AY505" s="163" t="s">
        <v>158</v>
      </c>
    </row>
    <row r="506" spans="1:65" s="168" customFormat="1">
      <c r="B506" s="169"/>
      <c r="D506" s="162" t="s">
        <v>166</v>
      </c>
      <c r="E506" s="170" t="s">
        <v>1</v>
      </c>
      <c r="F506" s="171" t="s">
        <v>569</v>
      </c>
      <c r="H506" s="172">
        <v>818.14</v>
      </c>
      <c r="L506" s="169"/>
      <c r="M506" s="173"/>
      <c r="N506" s="174"/>
      <c r="O506" s="174"/>
      <c r="P506" s="174"/>
      <c r="Q506" s="174"/>
      <c r="R506" s="174"/>
      <c r="S506" s="174"/>
      <c r="T506" s="175"/>
      <c r="AT506" s="170" t="s">
        <v>166</v>
      </c>
      <c r="AU506" s="170" t="s">
        <v>84</v>
      </c>
      <c r="AV506" s="168" t="s">
        <v>84</v>
      </c>
      <c r="AW506" s="168" t="s">
        <v>31</v>
      </c>
      <c r="AX506" s="168" t="s">
        <v>75</v>
      </c>
      <c r="AY506" s="170" t="s">
        <v>158</v>
      </c>
    </row>
    <row r="507" spans="1:65" s="176" customFormat="1">
      <c r="B507" s="177"/>
      <c r="D507" s="162" t="s">
        <v>166</v>
      </c>
      <c r="E507" s="178" t="s">
        <v>1</v>
      </c>
      <c r="F507" s="179" t="s">
        <v>198</v>
      </c>
      <c r="H507" s="180">
        <v>1642.8899999999999</v>
      </c>
      <c r="L507" s="177"/>
      <c r="M507" s="181"/>
      <c r="N507" s="182"/>
      <c r="O507" s="182"/>
      <c r="P507" s="182"/>
      <c r="Q507" s="182"/>
      <c r="R507" s="182"/>
      <c r="S507" s="182"/>
      <c r="T507" s="183"/>
      <c r="AT507" s="178" t="s">
        <v>166</v>
      </c>
      <c r="AU507" s="178" t="s">
        <v>84</v>
      </c>
      <c r="AV507" s="176" t="s">
        <v>90</v>
      </c>
      <c r="AW507" s="176" t="s">
        <v>31</v>
      </c>
      <c r="AX507" s="176" t="s">
        <v>80</v>
      </c>
      <c r="AY507" s="178" t="s">
        <v>158</v>
      </c>
    </row>
    <row r="508" spans="1:65" s="25" customFormat="1" ht="24.2" customHeight="1">
      <c r="A508" s="21"/>
      <c r="B508" s="22"/>
      <c r="C508" s="148" t="s">
        <v>570</v>
      </c>
      <c r="D508" s="148" t="s">
        <v>160</v>
      </c>
      <c r="E508" s="149" t="s">
        <v>571</v>
      </c>
      <c r="F508" s="150" t="s">
        <v>572</v>
      </c>
      <c r="G508" s="151" t="s">
        <v>189</v>
      </c>
      <c r="H508" s="152">
        <v>1963.7349999999999</v>
      </c>
      <c r="I508" s="1"/>
      <c r="J508" s="153">
        <f>ROUND(I508*H508,2)</f>
        <v>0</v>
      </c>
      <c r="K508" s="150" t="s">
        <v>164</v>
      </c>
      <c r="L508" s="22"/>
      <c r="M508" s="154" t="s">
        <v>1</v>
      </c>
      <c r="N508" s="155" t="s">
        <v>40</v>
      </c>
      <c r="O508" s="49"/>
      <c r="P508" s="156">
        <f>O508*H508</f>
        <v>0</v>
      </c>
      <c r="Q508" s="156">
        <v>4.0000000000000003E-5</v>
      </c>
      <c r="R508" s="156">
        <f>Q508*H508</f>
        <v>7.8549400000000005E-2</v>
      </c>
      <c r="S508" s="156">
        <v>0</v>
      </c>
      <c r="T508" s="157">
        <f>S508*H508</f>
        <v>0</v>
      </c>
      <c r="U508" s="21"/>
      <c r="V508" s="21"/>
      <c r="W508" s="21"/>
      <c r="X508" s="21"/>
      <c r="Y508" s="21"/>
      <c r="Z508" s="21"/>
      <c r="AA508" s="21"/>
      <c r="AB508" s="21"/>
      <c r="AC508" s="21"/>
      <c r="AD508" s="21"/>
      <c r="AE508" s="21"/>
      <c r="AR508" s="158" t="s">
        <v>90</v>
      </c>
      <c r="AT508" s="158" t="s">
        <v>160</v>
      </c>
      <c r="AU508" s="158" t="s">
        <v>84</v>
      </c>
      <c r="AY508" s="8" t="s">
        <v>158</v>
      </c>
      <c r="BE508" s="159">
        <f>IF(N508="základní",J508,0)</f>
        <v>0</v>
      </c>
      <c r="BF508" s="159">
        <f>IF(N508="snížená",J508,0)</f>
        <v>0</v>
      </c>
      <c r="BG508" s="159">
        <f>IF(N508="zákl. přenesená",J508,0)</f>
        <v>0</v>
      </c>
      <c r="BH508" s="159">
        <f>IF(N508="sníž. přenesená",J508,0)</f>
        <v>0</v>
      </c>
      <c r="BI508" s="159">
        <f>IF(N508="nulová",J508,0)</f>
        <v>0</v>
      </c>
      <c r="BJ508" s="8" t="s">
        <v>80</v>
      </c>
      <c r="BK508" s="159">
        <f>ROUND(I508*H508,2)</f>
        <v>0</v>
      </c>
      <c r="BL508" s="8" t="s">
        <v>90</v>
      </c>
      <c r="BM508" s="158" t="s">
        <v>573</v>
      </c>
    </row>
    <row r="509" spans="1:65" s="168" customFormat="1">
      <c r="B509" s="169"/>
      <c r="D509" s="162" t="s">
        <v>166</v>
      </c>
      <c r="E509" s="170" t="s">
        <v>1</v>
      </c>
      <c r="F509" s="171" t="s">
        <v>574</v>
      </c>
      <c r="H509" s="172">
        <v>1963.7349999999999</v>
      </c>
      <c r="L509" s="169"/>
      <c r="M509" s="173"/>
      <c r="N509" s="174"/>
      <c r="O509" s="174"/>
      <c r="P509" s="174"/>
      <c r="Q509" s="174"/>
      <c r="R509" s="174"/>
      <c r="S509" s="174"/>
      <c r="T509" s="175"/>
      <c r="AT509" s="170" t="s">
        <v>166</v>
      </c>
      <c r="AU509" s="170" t="s">
        <v>84</v>
      </c>
      <c r="AV509" s="168" t="s">
        <v>84</v>
      </c>
      <c r="AW509" s="168" t="s">
        <v>31</v>
      </c>
      <c r="AX509" s="168" t="s">
        <v>80</v>
      </c>
      <c r="AY509" s="170" t="s">
        <v>158</v>
      </c>
    </row>
    <row r="510" spans="1:65" s="25" customFormat="1" ht="33" customHeight="1">
      <c r="A510" s="21"/>
      <c r="B510" s="22"/>
      <c r="C510" s="148" t="s">
        <v>575</v>
      </c>
      <c r="D510" s="148" t="s">
        <v>160</v>
      </c>
      <c r="E510" s="149" t="s">
        <v>576</v>
      </c>
      <c r="F510" s="150" t="s">
        <v>577</v>
      </c>
      <c r="G510" s="151" t="s">
        <v>578</v>
      </c>
      <c r="H510" s="152">
        <v>1</v>
      </c>
      <c r="I510" s="1"/>
      <c r="J510" s="153">
        <f>ROUND(I510*H510,2)</f>
        <v>0</v>
      </c>
      <c r="K510" s="150" t="s">
        <v>1</v>
      </c>
      <c r="L510" s="22"/>
      <c r="M510" s="154" t="s">
        <v>1</v>
      </c>
      <c r="N510" s="155" t="s">
        <v>40</v>
      </c>
      <c r="O510" s="49"/>
      <c r="P510" s="156">
        <f>O510*H510</f>
        <v>0</v>
      </c>
      <c r="Q510" s="156">
        <v>4.0000000000000003E-5</v>
      </c>
      <c r="R510" s="156">
        <f>Q510*H510</f>
        <v>4.0000000000000003E-5</v>
      </c>
      <c r="S510" s="156">
        <v>0</v>
      </c>
      <c r="T510" s="157">
        <f>S510*H510</f>
        <v>0</v>
      </c>
      <c r="U510" s="21"/>
      <c r="V510" s="21"/>
      <c r="W510" s="21"/>
      <c r="X510" s="21"/>
      <c r="Y510" s="21"/>
      <c r="Z510" s="21"/>
      <c r="AA510" s="21"/>
      <c r="AB510" s="21"/>
      <c r="AC510" s="21"/>
      <c r="AD510" s="21"/>
      <c r="AE510" s="21"/>
      <c r="AR510" s="158" t="s">
        <v>90</v>
      </c>
      <c r="AT510" s="158" t="s">
        <v>160</v>
      </c>
      <c r="AU510" s="158" t="s">
        <v>84</v>
      </c>
      <c r="AY510" s="8" t="s">
        <v>158</v>
      </c>
      <c r="BE510" s="159">
        <f>IF(N510="základní",J510,0)</f>
        <v>0</v>
      </c>
      <c r="BF510" s="159">
        <f>IF(N510="snížená",J510,0)</f>
        <v>0</v>
      </c>
      <c r="BG510" s="159">
        <f>IF(N510="zákl. přenesená",J510,0)</f>
        <v>0</v>
      </c>
      <c r="BH510" s="159">
        <f>IF(N510="sníž. přenesená",J510,0)</f>
        <v>0</v>
      </c>
      <c r="BI510" s="159">
        <f>IF(N510="nulová",J510,0)</f>
        <v>0</v>
      </c>
      <c r="BJ510" s="8" t="s">
        <v>80</v>
      </c>
      <c r="BK510" s="159">
        <f>ROUND(I510*H510,2)</f>
        <v>0</v>
      </c>
      <c r="BL510" s="8" t="s">
        <v>90</v>
      </c>
      <c r="BM510" s="158" t="s">
        <v>579</v>
      </c>
    </row>
    <row r="511" spans="1:65" s="160" customFormat="1" ht="33.75">
      <c r="B511" s="161"/>
      <c r="D511" s="162" t="s">
        <v>166</v>
      </c>
      <c r="E511" s="163" t="s">
        <v>1</v>
      </c>
      <c r="F511" s="164" t="s">
        <v>580</v>
      </c>
      <c r="H511" s="163" t="s">
        <v>1</v>
      </c>
      <c r="L511" s="161"/>
      <c r="M511" s="165"/>
      <c r="N511" s="166"/>
      <c r="O511" s="166"/>
      <c r="P511" s="166"/>
      <c r="Q511" s="166"/>
      <c r="R511" s="166"/>
      <c r="S511" s="166"/>
      <c r="T511" s="167"/>
      <c r="AT511" s="163" t="s">
        <v>166</v>
      </c>
      <c r="AU511" s="163" t="s">
        <v>84</v>
      </c>
      <c r="AV511" s="160" t="s">
        <v>80</v>
      </c>
      <c r="AW511" s="160" t="s">
        <v>31</v>
      </c>
      <c r="AX511" s="160" t="s">
        <v>75</v>
      </c>
      <c r="AY511" s="163" t="s">
        <v>158</v>
      </c>
    </row>
    <row r="512" spans="1:65" s="168" customFormat="1">
      <c r="B512" s="169"/>
      <c r="D512" s="162" t="s">
        <v>166</v>
      </c>
      <c r="E512" s="170" t="s">
        <v>1</v>
      </c>
      <c r="F512" s="171" t="s">
        <v>80</v>
      </c>
      <c r="H512" s="172">
        <v>1</v>
      </c>
      <c r="L512" s="169"/>
      <c r="M512" s="173"/>
      <c r="N512" s="174"/>
      <c r="O512" s="174"/>
      <c r="P512" s="174"/>
      <c r="Q512" s="174"/>
      <c r="R512" s="174"/>
      <c r="S512" s="174"/>
      <c r="T512" s="175"/>
      <c r="AT512" s="170" t="s">
        <v>166</v>
      </c>
      <c r="AU512" s="170" t="s">
        <v>84</v>
      </c>
      <c r="AV512" s="168" t="s">
        <v>84</v>
      </c>
      <c r="AW512" s="168" t="s">
        <v>31</v>
      </c>
      <c r="AX512" s="168" t="s">
        <v>80</v>
      </c>
      <c r="AY512" s="170" t="s">
        <v>158</v>
      </c>
    </row>
    <row r="513" spans="1:65" s="25" customFormat="1" ht="37.700000000000003" customHeight="1">
      <c r="A513" s="21"/>
      <c r="B513" s="22"/>
      <c r="C513" s="148" t="s">
        <v>581</v>
      </c>
      <c r="D513" s="148" t="s">
        <v>160</v>
      </c>
      <c r="E513" s="149" t="s">
        <v>582</v>
      </c>
      <c r="F513" s="150" t="s">
        <v>583</v>
      </c>
      <c r="G513" s="151" t="s">
        <v>578</v>
      </c>
      <c r="H513" s="152">
        <v>1</v>
      </c>
      <c r="I513" s="1"/>
      <c r="J513" s="153">
        <f>ROUND(I513*H513,2)</f>
        <v>0</v>
      </c>
      <c r="K513" s="150" t="s">
        <v>1</v>
      </c>
      <c r="L513" s="22"/>
      <c r="M513" s="154" t="s">
        <v>1</v>
      </c>
      <c r="N513" s="155" t="s">
        <v>40</v>
      </c>
      <c r="O513" s="49"/>
      <c r="P513" s="156">
        <f>O513*H513</f>
        <v>0</v>
      </c>
      <c r="Q513" s="156">
        <v>0</v>
      </c>
      <c r="R513" s="156">
        <f>Q513*H513</f>
        <v>0</v>
      </c>
      <c r="S513" s="156">
        <v>0</v>
      </c>
      <c r="T513" s="157">
        <f>S513*H513</f>
        <v>0</v>
      </c>
      <c r="U513" s="21"/>
      <c r="V513" s="21"/>
      <c r="W513" s="21"/>
      <c r="X513" s="21"/>
      <c r="Y513" s="21"/>
      <c r="Z513" s="21"/>
      <c r="AA513" s="21"/>
      <c r="AB513" s="21"/>
      <c r="AC513" s="21"/>
      <c r="AD513" s="21"/>
      <c r="AE513" s="21"/>
      <c r="AR513" s="158" t="s">
        <v>90</v>
      </c>
      <c r="AT513" s="158" t="s">
        <v>160</v>
      </c>
      <c r="AU513" s="158" t="s">
        <v>84</v>
      </c>
      <c r="AY513" s="8" t="s">
        <v>158</v>
      </c>
      <c r="BE513" s="159">
        <f>IF(N513="základní",J513,0)</f>
        <v>0</v>
      </c>
      <c r="BF513" s="159">
        <f>IF(N513="snížená",J513,0)</f>
        <v>0</v>
      </c>
      <c r="BG513" s="159">
        <f>IF(N513="zákl. přenesená",J513,0)</f>
        <v>0</v>
      </c>
      <c r="BH513" s="159">
        <f>IF(N513="sníž. přenesená",J513,0)</f>
        <v>0</v>
      </c>
      <c r="BI513" s="159">
        <f>IF(N513="nulová",J513,0)</f>
        <v>0</v>
      </c>
      <c r="BJ513" s="8" t="s">
        <v>80</v>
      </c>
      <c r="BK513" s="159">
        <f>ROUND(I513*H513,2)</f>
        <v>0</v>
      </c>
      <c r="BL513" s="8" t="s">
        <v>90</v>
      </c>
      <c r="BM513" s="158" t="s">
        <v>584</v>
      </c>
    </row>
    <row r="514" spans="1:65" s="25" customFormat="1" ht="16.5" customHeight="1">
      <c r="A514" s="21"/>
      <c r="B514" s="22"/>
      <c r="C514" s="148" t="s">
        <v>585</v>
      </c>
      <c r="D514" s="148" t="s">
        <v>160</v>
      </c>
      <c r="E514" s="149" t="s">
        <v>586</v>
      </c>
      <c r="F514" s="150" t="s">
        <v>587</v>
      </c>
      <c r="G514" s="151" t="s">
        <v>578</v>
      </c>
      <c r="H514" s="152">
        <v>1</v>
      </c>
      <c r="I514" s="1"/>
      <c r="J514" s="153">
        <f>ROUND(I514*H514,2)</f>
        <v>0</v>
      </c>
      <c r="K514" s="150" t="s">
        <v>1</v>
      </c>
      <c r="L514" s="22"/>
      <c r="M514" s="154" t="s">
        <v>1</v>
      </c>
      <c r="N514" s="155" t="s">
        <v>40</v>
      </c>
      <c r="O514" s="49"/>
      <c r="P514" s="156">
        <f>O514*H514</f>
        <v>0</v>
      </c>
      <c r="Q514" s="156">
        <v>0</v>
      </c>
      <c r="R514" s="156">
        <f>Q514*H514</f>
        <v>0</v>
      </c>
      <c r="S514" s="156">
        <v>0</v>
      </c>
      <c r="T514" s="157">
        <f>S514*H514</f>
        <v>0</v>
      </c>
      <c r="U514" s="21"/>
      <c r="V514" s="21"/>
      <c r="W514" s="21"/>
      <c r="X514" s="21"/>
      <c r="Y514" s="21"/>
      <c r="Z514" s="21"/>
      <c r="AA514" s="21"/>
      <c r="AB514" s="21"/>
      <c r="AC514" s="21"/>
      <c r="AD514" s="21"/>
      <c r="AE514" s="21"/>
      <c r="AR514" s="158" t="s">
        <v>90</v>
      </c>
      <c r="AT514" s="158" t="s">
        <v>160</v>
      </c>
      <c r="AU514" s="158" t="s">
        <v>84</v>
      </c>
      <c r="AY514" s="8" t="s">
        <v>158</v>
      </c>
      <c r="BE514" s="159">
        <f>IF(N514="základní",J514,0)</f>
        <v>0</v>
      </c>
      <c r="BF514" s="159">
        <f>IF(N514="snížená",J514,0)</f>
        <v>0</v>
      </c>
      <c r="BG514" s="159">
        <f>IF(N514="zákl. přenesená",J514,0)</f>
        <v>0</v>
      </c>
      <c r="BH514" s="159">
        <f>IF(N514="sníž. přenesená",J514,0)</f>
        <v>0</v>
      </c>
      <c r="BI514" s="159">
        <f>IF(N514="nulová",J514,0)</f>
        <v>0</v>
      </c>
      <c r="BJ514" s="8" t="s">
        <v>80</v>
      </c>
      <c r="BK514" s="159">
        <f>ROUND(I514*H514,2)</f>
        <v>0</v>
      </c>
      <c r="BL514" s="8" t="s">
        <v>90</v>
      </c>
      <c r="BM514" s="158" t="s">
        <v>588</v>
      </c>
    </row>
    <row r="515" spans="1:65" s="160" customFormat="1" ht="33.75">
      <c r="B515" s="161"/>
      <c r="D515" s="162" t="s">
        <v>166</v>
      </c>
      <c r="E515" s="163" t="s">
        <v>1</v>
      </c>
      <c r="F515" s="164" t="s">
        <v>589</v>
      </c>
      <c r="H515" s="163" t="s">
        <v>1</v>
      </c>
      <c r="L515" s="161"/>
      <c r="M515" s="165"/>
      <c r="N515" s="166"/>
      <c r="O515" s="166"/>
      <c r="P515" s="166"/>
      <c r="Q515" s="166"/>
      <c r="R515" s="166"/>
      <c r="S515" s="166"/>
      <c r="T515" s="167"/>
      <c r="AT515" s="163" t="s">
        <v>166</v>
      </c>
      <c r="AU515" s="163" t="s">
        <v>84</v>
      </c>
      <c r="AV515" s="160" t="s">
        <v>80</v>
      </c>
      <c r="AW515" s="160" t="s">
        <v>31</v>
      </c>
      <c r="AX515" s="160" t="s">
        <v>75</v>
      </c>
      <c r="AY515" s="163" t="s">
        <v>158</v>
      </c>
    </row>
    <row r="516" spans="1:65" s="168" customFormat="1">
      <c r="B516" s="169"/>
      <c r="D516" s="162" t="s">
        <v>166</v>
      </c>
      <c r="E516" s="170" t="s">
        <v>1</v>
      </c>
      <c r="F516" s="171" t="s">
        <v>80</v>
      </c>
      <c r="H516" s="172">
        <v>1</v>
      </c>
      <c r="L516" s="169"/>
      <c r="M516" s="173"/>
      <c r="N516" s="174"/>
      <c r="O516" s="174"/>
      <c r="P516" s="174"/>
      <c r="Q516" s="174"/>
      <c r="R516" s="174"/>
      <c r="S516" s="174"/>
      <c r="T516" s="175"/>
      <c r="AT516" s="170" t="s">
        <v>166</v>
      </c>
      <c r="AU516" s="170" t="s">
        <v>84</v>
      </c>
      <c r="AV516" s="168" t="s">
        <v>84</v>
      </c>
      <c r="AW516" s="168" t="s">
        <v>31</v>
      </c>
      <c r="AX516" s="168" t="s">
        <v>80</v>
      </c>
      <c r="AY516" s="170" t="s">
        <v>158</v>
      </c>
    </row>
    <row r="517" spans="1:65" s="25" customFormat="1" ht="21.75" customHeight="1">
      <c r="A517" s="21"/>
      <c r="B517" s="22"/>
      <c r="C517" s="148" t="s">
        <v>590</v>
      </c>
      <c r="D517" s="148" t="s">
        <v>160</v>
      </c>
      <c r="E517" s="149" t="s">
        <v>591</v>
      </c>
      <c r="F517" s="150" t="s">
        <v>592</v>
      </c>
      <c r="G517" s="151" t="s">
        <v>189</v>
      </c>
      <c r="H517" s="152">
        <v>465.541</v>
      </c>
      <c r="I517" s="1"/>
      <c r="J517" s="153">
        <f>ROUND(I517*H517,2)</f>
        <v>0</v>
      </c>
      <c r="K517" s="150" t="s">
        <v>164</v>
      </c>
      <c r="L517" s="22"/>
      <c r="M517" s="154" t="s">
        <v>1</v>
      </c>
      <c r="N517" s="155" t="s">
        <v>40</v>
      </c>
      <c r="O517" s="49"/>
      <c r="P517" s="156">
        <f>O517*H517</f>
        <v>0</v>
      </c>
      <c r="Q517" s="156">
        <v>0</v>
      </c>
      <c r="R517" s="156">
        <f>Q517*H517</f>
        <v>0</v>
      </c>
      <c r="S517" s="156">
        <v>0.13100000000000001</v>
      </c>
      <c r="T517" s="157">
        <f>S517*H517</f>
        <v>60.985871000000003</v>
      </c>
      <c r="U517" s="21"/>
      <c r="V517" s="21"/>
      <c r="W517" s="21"/>
      <c r="X517" s="21"/>
      <c r="Y517" s="21"/>
      <c r="Z517" s="21"/>
      <c r="AA517" s="21"/>
      <c r="AB517" s="21"/>
      <c r="AC517" s="21"/>
      <c r="AD517" s="21"/>
      <c r="AE517" s="21"/>
      <c r="AR517" s="158" t="s">
        <v>90</v>
      </c>
      <c r="AT517" s="158" t="s">
        <v>160</v>
      </c>
      <c r="AU517" s="158" t="s">
        <v>84</v>
      </c>
      <c r="AY517" s="8" t="s">
        <v>158</v>
      </c>
      <c r="BE517" s="159">
        <f>IF(N517="základní",J517,0)</f>
        <v>0</v>
      </c>
      <c r="BF517" s="159">
        <f>IF(N517="snížená",J517,0)</f>
        <v>0</v>
      </c>
      <c r="BG517" s="159">
        <f>IF(N517="zákl. přenesená",J517,0)</f>
        <v>0</v>
      </c>
      <c r="BH517" s="159">
        <f>IF(N517="sníž. přenesená",J517,0)</f>
        <v>0</v>
      </c>
      <c r="BI517" s="159">
        <f>IF(N517="nulová",J517,0)</f>
        <v>0</v>
      </c>
      <c r="BJ517" s="8" t="s">
        <v>80</v>
      </c>
      <c r="BK517" s="159">
        <f>ROUND(I517*H517,2)</f>
        <v>0</v>
      </c>
      <c r="BL517" s="8" t="s">
        <v>90</v>
      </c>
      <c r="BM517" s="158" t="s">
        <v>593</v>
      </c>
    </row>
    <row r="518" spans="1:65" s="160" customFormat="1">
      <c r="B518" s="161"/>
      <c r="D518" s="162" t="s">
        <v>166</v>
      </c>
      <c r="E518" s="163" t="s">
        <v>1</v>
      </c>
      <c r="F518" s="164" t="s">
        <v>167</v>
      </c>
      <c r="H518" s="163" t="s">
        <v>1</v>
      </c>
      <c r="L518" s="161"/>
      <c r="M518" s="165"/>
      <c r="N518" s="166"/>
      <c r="O518" s="166"/>
      <c r="P518" s="166"/>
      <c r="Q518" s="166"/>
      <c r="R518" s="166"/>
      <c r="S518" s="166"/>
      <c r="T518" s="167"/>
      <c r="AT518" s="163" t="s">
        <v>166</v>
      </c>
      <c r="AU518" s="163" t="s">
        <v>84</v>
      </c>
      <c r="AV518" s="160" t="s">
        <v>80</v>
      </c>
      <c r="AW518" s="160" t="s">
        <v>31</v>
      </c>
      <c r="AX518" s="160" t="s">
        <v>75</v>
      </c>
      <c r="AY518" s="163" t="s">
        <v>158</v>
      </c>
    </row>
    <row r="519" spans="1:65" s="160" customFormat="1">
      <c r="B519" s="161"/>
      <c r="D519" s="162" t="s">
        <v>166</v>
      </c>
      <c r="E519" s="163" t="s">
        <v>1</v>
      </c>
      <c r="F519" s="164" t="s">
        <v>204</v>
      </c>
      <c r="H519" s="163" t="s">
        <v>1</v>
      </c>
      <c r="L519" s="161"/>
      <c r="M519" s="165"/>
      <c r="N519" s="166"/>
      <c r="O519" s="166"/>
      <c r="P519" s="166"/>
      <c r="Q519" s="166"/>
      <c r="R519" s="166"/>
      <c r="S519" s="166"/>
      <c r="T519" s="167"/>
      <c r="AT519" s="163" t="s">
        <v>166</v>
      </c>
      <c r="AU519" s="163" t="s">
        <v>84</v>
      </c>
      <c r="AV519" s="160" t="s">
        <v>80</v>
      </c>
      <c r="AW519" s="160" t="s">
        <v>31</v>
      </c>
      <c r="AX519" s="160" t="s">
        <v>75</v>
      </c>
      <c r="AY519" s="163" t="s">
        <v>158</v>
      </c>
    </row>
    <row r="520" spans="1:65" s="168" customFormat="1">
      <c r="B520" s="169"/>
      <c r="D520" s="162" t="s">
        <v>166</v>
      </c>
      <c r="E520" s="170" t="s">
        <v>1</v>
      </c>
      <c r="F520" s="171" t="s">
        <v>594</v>
      </c>
      <c r="H520" s="172">
        <v>7.83</v>
      </c>
      <c r="L520" s="169"/>
      <c r="M520" s="173"/>
      <c r="N520" s="174"/>
      <c r="O520" s="174"/>
      <c r="P520" s="174"/>
      <c r="Q520" s="174"/>
      <c r="R520" s="174"/>
      <c r="S520" s="174"/>
      <c r="T520" s="175"/>
      <c r="AT520" s="170" t="s">
        <v>166</v>
      </c>
      <c r="AU520" s="170" t="s">
        <v>84</v>
      </c>
      <c r="AV520" s="168" t="s">
        <v>84</v>
      </c>
      <c r="AW520" s="168" t="s">
        <v>31</v>
      </c>
      <c r="AX520" s="168" t="s">
        <v>75</v>
      </c>
      <c r="AY520" s="170" t="s">
        <v>158</v>
      </c>
    </row>
    <row r="521" spans="1:65" s="168" customFormat="1">
      <c r="B521" s="169"/>
      <c r="D521" s="162" t="s">
        <v>166</v>
      </c>
      <c r="E521" s="170" t="s">
        <v>1</v>
      </c>
      <c r="F521" s="171" t="s">
        <v>595</v>
      </c>
      <c r="H521" s="172">
        <v>11.38</v>
      </c>
      <c r="L521" s="169"/>
      <c r="M521" s="173"/>
      <c r="N521" s="174"/>
      <c r="O521" s="174"/>
      <c r="P521" s="174"/>
      <c r="Q521" s="174"/>
      <c r="R521" s="174"/>
      <c r="S521" s="174"/>
      <c r="T521" s="175"/>
      <c r="AT521" s="170" t="s">
        <v>166</v>
      </c>
      <c r="AU521" s="170" t="s">
        <v>84</v>
      </c>
      <c r="AV521" s="168" t="s">
        <v>84</v>
      </c>
      <c r="AW521" s="168" t="s">
        <v>31</v>
      </c>
      <c r="AX521" s="168" t="s">
        <v>75</v>
      </c>
      <c r="AY521" s="170" t="s">
        <v>158</v>
      </c>
    </row>
    <row r="522" spans="1:65" s="184" customFormat="1">
      <c r="B522" s="185"/>
      <c r="D522" s="162" t="s">
        <v>166</v>
      </c>
      <c r="E522" s="186" t="s">
        <v>1</v>
      </c>
      <c r="F522" s="187" t="s">
        <v>219</v>
      </c>
      <c r="H522" s="188">
        <v>19.21</v>
      </c>
      <c r="L522" s="185"/>
      <c r="M522" s="189"/>
      <c r="N522" s="190"/>
      <c r="O522" s="190"/>
      <c r="P522" s="190"/>
      <c r="Q522" s="190"/>
      <c r="R522" s="190"/>
      <c r="S522" s="190"/>
      <c r="T522" s="191"/>
      <c r="AT522" s="186" t="s">
        <v>166</v>
      </c>
      <c r="AU522" s="186" t="s">
        <v>84</v>
      </c>
      <c r="AV522" s="184" t="s">
        <v>87</v>
      </c>
      <c r="AW522" s="184" t="s">
        <v>31</v>
      </c>
      <c r="AX522" s="184" t="s">
        <v>75</v>
      </c>
      <c r="AY522" s="186" t="s">
        <v>158</v>
      </c>
    </row>
    <row r="523" spans="1:65" s="160" customFormat="1">
      <c r="B523" s="161"/>
      <c r="D523" s="162" t="s">
        <v>166</v>
      </c>
      <c r="E523" s="163" t="s">
        <v>1</v>
      </c>
      <c r="F523" s="164" t="s">
        <v>206</v>
      </c>
      <c r="H523" s="163" t="s">
        <v>1</v>
      </c>
      <c r="L523" s="161"/>
      <c r="M523" s="165"/>
      <c r="N523" s="166"/>
      <c r="O523" s="166"/>
      <c r="P523" s="166"/>
      <c r="Q523" s="166"/>
      <c r="R523" s="166"/>
      <c r="S523" s="166"/>
      <c r="T523" s="167"/>
      <c r="AT523" s="163" t="s">
        <v>166</v>
      </c>
      <c r="AU523" s="163" t="s">
        <v>84</v>
      </c>
      <c r="AV523" s="160" t="s">
        <v>80</v>
      </c>
      <c r="AW523" s="160" t="s">
        <v>31</v>
      </c>
      <c r="AX523" s="160" t="s">
        <v>75</v>
      </c>
      <c r="AY523" s="163" t="s">
        <v>158</v>
      </c>
    </row>
    <row r="524" spans="1:65" s="168" customFormat="1">
      <c r="B524" s="169"/>
      <c r="D524" s="162" t="s">
        <v>166</v>
      </c>
      <c r="E524" s="170" t="s">
        <v>1</v>
      </c>
      <c r="F524" s="171" t="s">
        <v>596</v>
      </c>
      <c r="H524" s="172">
        <v>22.896000000000001</v>
      </c>
      <c r="L524" s="169"/>
      <c r="M524" s="173"/>
      <c r="N524" s="174"/>
      <c r="O524" s="174"/>
      <c r="P524" s="174"/>
      <c r="Q524" s="174"/>
      <c r="R524" s="174"/>
      <c r="S524" s="174"/>
      <c r="T524" s="175"/>
      <c r="AT524" s="170" t="s">
        <v>166</v>
      </c>
      <c r="AU524" s="170" t="s">
        <v>84</v>
      </c>
      <c r="AV524" s="168" t="s">
        <v>84</v>
      </c>
      <c r="AW524" s="168" t="s">
        <v>31</v>
      </c>
      <c r="AX524" s="168" t="s">
        <v>75</v>
      </c>
      <c r="AY524" s="170" t="s">
        <v>158</v>
      </c>
    </row>
    <row r="525" spans="1:65" s="168" customFormat="1">
      <c r="B525" s="169"/>
      <c r="D525" s="162" t="s">
        <v>166</v>
      </c>
      <c r="E525" s="170" t="s">
        <v>1</v>
      </c>
      <c r="F525" s="171" t="s">
        <v>597</v>
      </c>
      <c r="H525" s="172">
        <v>18.954000000000001</v>
      </c>
      <c r="L525" s="169"/>
      <c r="M525" s="173"/>
      <c r="N525" s="174"/>
      <c r="O525" s="174"/>
      <c r="P525" s="174"/>
      <c r="Q525" s="174"/>
      <c r="R525" s="174"/>
      <c r="S525" s="174"/>
      <c r="T525" s="175"/>
      <c r="AT525" s="170" t="s">
        <v>166</v>
      </c>
      <c r="AU525" s="170" t="s">
        <v>84</v>
      </c>
      <c r="AV525" s="168" t="s">
        <v>84</v>
      </c>
      <c r="AW525" s="168" t="s">
        <v>31</v>
      </c>
      <c r="AX525" s="168" t="s">
        <v>75</v>
      </c>
      <c r="AY525" s="170" t="s">
        <v>158</v>
      </c>
    </row>
    <row r="526" spans="1:65" s="168" customFormat="1">
      <c r="B526" s="169"/>
      <c r="D526" s="162" t="s">
        <v>166</v>
      </c>
      <c r="E526" s="170" t="s">
        <v>1</v>
      </c>
      <c r="F526" s="171" t="s">
        <v>598</v>
      </c>
      <c r="H526" s="172">
        <v>12.852</v>
      </c>
      <c r="L526" s="169"/>
      <c r="M526" s="173"/>
      <c r="N526" s="174"/>
      <c r="O526" s="174"/>
      <c r="P526" s="174"/>
      <c r="Q526" s="174"/>
      <c r="R526" s="174"/>
      <c r="S526" s="174"/>
      <c r="T526" s="175"/>
      <c r="AT526" s="170" t="s">
        <v>166</v>
      </c>
      <c r="AU526" s="170" t="s">
        <v>84</v>
      </c>
      <c r="AV526" s="168" t="s">
        <v>84</v>
      </c>
      <c r="AW526" s="168" t="s">
        <v>31</v>
      </c>
      <c r="AX526" s="168" t="s">
        <v>75</v>
      </c>
      <c r="AY526" s="170" t="s">
        <v>158</v>
      </c>
    </row>
    <row r="527" spans="1:65" s="168" customFormat="1">
      <c r="B527" s="169"/>
      <c r="D527" s="162" t="s">
        <v>166</v>
      </c>
      <c r="E527" s="170" t="s">
        <v>1</v>
      </c>
      <c r="F527" s="171" t="s">
        <v>599</v>
      </c>
      <c r="H527" s="172">
        <v>7.3979999999999997</v>
      </c>
      <c r="L527" s="169"/>
      <c r="M527" s="173"/>
      <c r="N527" s="174"/>
      <c r="O527" s="174"/>
      <c r="P527" s="174"/>
      <c r="Q527" s="174"/>
      <c r="R527" s="174"/>
      <c r="S527" s="174"/>
      <c r="T527" s="175"/>
      <c r="AT527" s="170" t="s">
        <v>166</v>
      </c>
      <c r="AU527" s="170" t="s">
        <v>84</v>
      </c>
      <c r="AV527" s="168" t="s">
        <v>84</v>
      </c>
      <c r="AW527" s="168" t="s">
        <v>31</v>
      </c>
      <c r="AX527" s="168" t="s">
        <v>75</v>
      </c>
      <c r="AY527" s="170" t="s">
        <v>158</v>
      </c>
    </row>
    <row r="528" spans="1:65" s="168" customFormat="1">
      <c r="B528" s="169"/>
      <c r="D528" s="162" t="s">
        <v>166</v>
      </c>
      <c r="E528" s="170" t="s">
        <v>1</v>
      </c>
      <c r="F528" s="171" t="s">
        <v>600</v>
      </c>
      <c r="H528" s="172">
        <v>14.795999999999999</v>
      </c>
      <c r="L528" s="169"/>
      <c r="M528" s="173"/>
      <c r="N528" s="174"/>
      <c r="O528" s="174"/>
      <c r="P528" s="174"/>
      <c r="Q528" s="174"/>
      <c r="R528" s="174"/>
      <c r="S528" s="174"/>
      <c r="T528" s="175"/>
      <c r="AT528" s="170" t="s">
        <v>166</v>
      </c>
      <c r="AU528" s="170" t="s">
        <v>84</v>
      </c>
      <c r="AV528" s="168" t="s">
        <v>84</v>
      </c>
      <c r="AW528" s="168" t="s">
        <v>31</v>
      </c>
      <c r="AX528" s="168" t="s">
        <v>75</v>
      </c>
      <c r="AY528" s="170" t="s">
        <v>158</v>
      </c>
    </row>
    <row r="529" spans="2:51" s="168" customFormat="1">
      <c r="B529" s="169"/>
      <c r="D529" s="162" t="s">
        <v>166</v>
      </c>
      <c r="E529" s="170" t="s">
        <v>1</v>
      </c>
      <c r="F529" s="171" t="s">
        <v>601</v>
      </c>
      <c r="H529" s="172">
        <v>12.635999999999999</v>
      </c>
      <c r="L529" s="169"/>
      <c r="M529" s="173"/>
      <c r="N529" s="174"/>
      <c r="O529" s="174"/>
      <c r="P529" s="174"/>
      <c r="Q529" s="174"/>
      <c r="R529" s="174"/>
      <c r="S529" s="174"/>
      <c r="T529" s="175"/>
      <c r="AT529" s="170" t="s">
        <v>166</v>
      </c>
      <c r="AU529" s="170" t="s">
        <v>84</v>
      </c>
      <c r="AV529" s="168" t="s">
        <v>84</v>
      </c>
      <c r="AW529" s="168" t="s">
        <v>31</v>
      </c>
      <c r="AX529" s="168" t="s">
        <v>75</v>
      </c>
      <c r="AY529" s="170" t="s">
        <v>158</v>
      </c>
    </row>
    <row r="530" spans="2:51" s="168" customFormat="1">
      <c r="B530" s="169"/>
      <c r="D530" s="162" t="s">
        <v>166</v>
      </c>
      <c r="E530" s="170" t="s">
        <v>1</v>
      </c>
      <c r="F530" s="171" t="s">
        <v>602</v>
      </c>
      <c r="H530" s="172">
        <v>16.983000000000001</v>
      </c>
      <c r="L530" s="169"/>
      <c r="M530" s="173"/>
      <c r="N530" s="174"/>
      <c r="O530" s="174"/>
      <c r="P530" s="174"/>
      <c r="Q530" s="174"/>
      <c r="R530" s="174"/>
      <c r="S530" s="174"/>
      <c r="T530" s="175"/>
      <c r="AT530" s="170" t="s">
        <v>166</v>
      </c>
      <c r="AU530" s="170" t="s">
        <v>84</v>
      </c>
      <c r="AV530" s="168" t="s">
        <v>84</v>
      </c>
      <c r="AW530" s="168" t="s">
        <v>31</v>
      </c>
      <c r="AX530" s="168" t="s">
        <v>75</v>
      </c>
      <c r="AY530" s="170" t="s">
        <v>158</v>
      </c>
    </row>
    <row r="531" spans="2:51" s="168" customFormat="1">
      <c r="B531" s="169"/>
      <c r="D531" s="162" t="s">
        <v>166</v>
      </c>
      <c r="E531" s="170" t="s">
        <v>1</v>
      </c>
      <c r="F531" s="171" t="s">
        <v>603</v>
      </c>
      <c r="H531" s="172">
        <v>1.3320000000000001</v>
      </c>
      <c r="L531" s="169"/>
      <c r="M531" s="173"/>
      <c r="N531" s="174"/>
      <c r="O531" s="174"/>
      <c r="P531" s="174"/>
      <c r="Q531" s="174"/>
      <c r="R531" s="174"/>
      <c r="S531" s="174"/>
      <c r="T531" s="175"/>
      <c r="AT531" s="170" t="s">
        <v>166</v>
      </c>
      <c r="AU531" s="170" t="s">
        <v>84</v>
      </c>
      <c r="AV531" s="168" t="s">
        <v>84</v>
      </c>
      <c r="AW531" s="168" t="s">
        <v>31</v>
      </c>
      <c r="AX531" s="168" t="s">
        <v>75</v>
      </c>
      <c r="AY531" s="170" t="s">
        <v>158</v>
      </c>
    </row>
    <row r="532" spans="2:51" s="168" customFormat="1">
      <c r="B532" s="169"/>
      <c r="D532" s="162" t="s">
        <v>166</v>
      </c>
      <c r="E532" s="170" t="s">
        <v>1</v>
      </c>
      <c r="F532" s="171" t="s">
        <v>228</v>
      </c>
      <c r="H532" s="172">
        <v>11.16</v>
      </c>
      <c r="L532" s="169"/>
      <c r="M532" s="173"/>
      <c r="N532" s="174"/>
      <c r="O532" s="174"/>
      <c r="P532" s="174"/>
      <c r="Q532" s="174"/>
      <c r="R532" s="174"/>
      <c r="S532" s="174"/>
      <c r="T532" s="175"/>
      <c r="AT532" s="170" t="s">
        <v>166</v>
      </c>
      <c r="AU532" s="170" t="s">
        <v>84</v>
      </c>
      <c r="AV532" s="168" t="s">
        <v>84</v>
      </c>
      <c r="AW532" s="168" t="s">
        <v>31</v>
      </c>
      <c r="AX532" s="168" t="s">
        <v>75</v>
      </c>
      <c r="AY532" s="170" t="s">
        <v>158</v>
      </c>
    </row>
    <row r="533" spans="2:51" s="168" customFormat="1">
      <c r="B533" s="169"/>
      <c r="D533" s="162" t="s">
        <v>166</v>
      </c>
      <c r="E533" s="170" t="s">
        <v>1</v>
      </c>
      <c r="F533" s="171" t="s">
        <v>604</v>
      </c>
      <c r="H533" s="172">
        <v>6.66</v>
      </c>
      <c r="L533" s="169"/>
      <c r="M533" s="173"/>
      <c r="N533" s="174"/>
      <c r="O533" s="174"/>
      <c r="P533" s="174"/>
      <c r="Q533" s="174"/>
      <c r="R533" s="174"/>
      <c r="S533" s="174"/>
      <c r="T533" s="175"/>
      <c r="AT533" s="170" t="s">
        <v>166</v>
      </c>
      <c r="AU533" s="170" t="s">
        <v>84</v>
      </c>
      <c r="AV533" s="168" t="s">
        <v>84</v>
      </c>
      <c r="AW533" s="168" t="s">
        <v>31</v>
      </c>
      <c r="AX533" s="168" t="s">
        <v>75</v>
      </c>
      <c r="AY533" s="170" t="s">
        <v>158</v>
      </c>
    </row>
    <row r="534" spans="2:51" s="184" customFormat="1">
      <c r="B534" s="185"/>
      <c r="D534" s="162" t="s">
        <v>166</v>
      </c>
      <c r="E534" s="186" t="s">
        <v>1</v>
      </c>
      <c r="F534" s="187" t="s">
        <v>219</v>
      </c>
      <c r="H534" s="188">
        <v>125.66699999999997</v>
      </c>
      <c r="L534" s="185"/>
      <c r="M534" s="189"/>
      <c r="N534" s="190"/>
      <c r="O534" s="190"/>
      <c r="P534" s="190"/>
      <c r="Q534" s="190"/>
      <c r="R534" s="190"/>
      <c r="S534" s="190"/>
      <c r="T534" s="191"/>
      <c r="AT534" s="186" t="s">
        <v>166</v>
      </c>
      <c r="AU534" s="186" t="s">
        <v>84</v>
      </c>
      <c r="AV534" s="184" t="s">
        <v>87</v>
      </c>
      <c r="AW534" s="184" t="s">
        <v>31</v>
      </c>
      <c r="AX534" s="184" t="s">
        <v>75</v>
      </c>
      <c r="AY534" s="186" t="s">
        <v>158</v>
      </c>
    </row>
    <row r="535" spans="2:51" s="160" customFormat="1">
      <c r="B535" s="161"/>
      <c r="D535" s="162" t="s">
        <v>166</v>
      </c>
      <c r="E535" s="163" t="s">
        <v>1</v>
      </c>
      <c r="F535" s="164" t="s">
        <v>605</v>
      </c>
      <c r="H535" s="163" t="s">
        <v>1</v>
      </c>
      <c r="L535" s="161"/>
      <c r="M535" s="165"/>
      <c r="N535" s="166"/>
      <c r="O535" s="166"/>
      <c r="P535" s="166"/>
      <c r="Q535" s="166"/>
      <c r="R535" s="166"/>
      <c r="S535" s="166"/>
      <c r="T535" s="167"/>
      <c r="AT535" s="163" t="s">
        <v>166</v>
      </c>
      <c r="AU535" s="163" t="s">
        <v>84</v>
      </c>
      <c r="AV535" s="160" t="s">
        <v>80</v>
      </c>
      <c r="AW535" s="160" t="s">
        <v>31</v>
      </c>
      <c r="AX535" s="160" t="s">
        <v>75</v>
      </c>
      <c r="AY535" s="163" t="s">
        <v>158</v>
      </c>
    </row>
    <row r="536" spans="2:51" s="168" customFormat="1">
      <c r="B536" s="169"/>
      <c r="D536" s="162" t="s">
        <v>166</v>
      </c>
      <c r="E536" s="170" t="s">
        <v>1</v>
      </c>
      <c r="F536" s="171" t="s">
        <v>606</v>
      </c>
      <c r="H536" s="172">
        <v>251.334</v>
      </c>
      <c r="L536" s="169"/>
      <c r="M536" s="173"/>
      <c r="N536" s="174"/>
      <c r="O536" s="174"/>
      <c r="P536" s="174"/>
      <c r="Q536" s="174"/>
      <c r="R536" s="174"/>
      <c r="S536" s="174"/>
      <c r="T536" s="175"/>
      <c r="AT536" s="170" t="s">
        <v>166</v>
      </c>
      <c r="AU536" s="170" t="s">
        <v>84</v>
      </c>
      <c r="AV536" s="168" t="s">
        <v>84</v>
      </c>
      <c r="AW536" s="168" t="s">
        <v>31</v>
      </c>
      <c r="AX536" s="168" t="s">
        <v>75</v>
      </c>
      <c r="AY536" s="170" t="s">
        <v>158</v>
      </c>
    </row>
    <row r="537" spans="2:51" s="184" customFormat="1">
      <c r="B537" s="185"/>
      <c r="D537" s="162" t="s">
        <v>166</v>
      </c>
      <c r="E537" s="186" t="s">
        <v>1</v>
      </c>
      <c r="F537" s="187" t="s">
        <v>219</v>
      </c>
      <c r="H537" s="188">
        <v>251.334</v>
      </c>
      <c r="L537" s="185"/>
      <c r="M537" s="189"/>
      <c r="N537" s="190"/>
      <c r="O537" s="190"/>
      <c r="P537" s="190"/>
      <c r="Q537" s="190"/>
      <c r="R537" s="190"/>
      <c r="S537" s="190"/>
      <c r="T537" s="191"/>
      <c r="AT537" s="186" t="s">
        <v>166</v>
      </c>
      <c r="AU537" s="186" t="s">
        <v>84</v>
      </c>
      <c r="AV537" s="184" t="s">
        <v>87</v>
      </c>
      <c r="AW537" s="184" t="s">
        <v>31</v>
      </c>
      <c r="AX537" s="184" t="s">
        <v>75</v>
      </c>
      <c r="AY537" s="186" t="s">
        <v>158</v>
      </c>
    </row>
    <row r="538" spans="2:51" s="168" customFormat="1">
      <c r="B538" s="169"/>
      <c r="D538" s="162" t="s">
        <v>166</v>
      </c>
      <c r="E538" s="170" t="s">
        <v>1</v>
      </c>
      <c r="F538" s="171" t="s">
        <v>607</v>
      </c>
      <c r="H538" s="172">
        <v>22.01</v>
      </c>
      <c r="L538" s="169"/>
      <c r="M538" s="173"/>
      <c r="N538" s="174"/>
      <c r="O538" s="174"/>
      <c r="P538" s="174"/>
      <c r="Q538" s="174"/>
      <c r="R538" s="174"/>
      <c r="S538" s="174"/>
      <c r="T538" s="175"/>
      <c r="AT538" s="170" t="s">
        <v>166</v>
      </c>
      <c r="AU538" s="170" t="s">
        <v>84</v>
      </c>
      <c r="AV538" s="168" t="s">
        <v>84</v>
      </c>
      <c r="AW538" s="168" t="s">
        <v>31</v>
      </c>
      <c r="AX538" s="168" t="s">
        <v>75</v>
      </c>
      <c r="AY538" s="170" t="s">
        <v>158</v>
      </c>
    </row>
    <row r="539" spans="2:51" s="184" customFormat="1">
      <c r="B539" s="185"/>
      <c r="D539" s="162" t="s">
        <v>166</v>
      </c>
      <c r="E539" s="186" t="s">
        <v>1</v>
      </c>
      <c r="F539" s="187" t="s">
        <v>219</v>
      </c>
      <c r="H539" s="188">
        <v>22.01</v>
      </c>
      <c r="L539" s="185"/>
      <c r="M539" s="189"/>
      <c r="N539" s="190"/>
      <c r="O539" s="190"/>
      <c r="P539" s="190"/>
      <c r="Q539" s="190"/>
      <c r="R539" s="190"/>
      <c r="S539" s="190"/>
      <c r="T539" s="191"/>
      <c r="AT539" s="186" t="s">
        <v>166</v>
      </c>
      <c r="AU539" s="186" t="s">
        <v>84</v>
      </c>
      <c r="AV539" s="184" t="s">
        <v>87</v>
      </c>
      <c r="AW539" s="184" t="s">
        <v>31</v>
      </c>
      <c r="AX539" s="184" t="s">
        <v>75</v>
      </c>
      <c r="AY539" s="186" t="s">
        <v>158</v>
      </c>
    </row>
    <row r="540" spans="2:51" s="160" customFormat="1">
      <c r="B540" s="161"/>
      <c r="D540" s="162" t="s">
        <v>166</v>
      </c>
      <c r="E540" s="163" t="s">
        <v>1</v>
      </c>
      <c r="F540" s="164" t="s">
        <v>608</v>
      </c>
      <c r="H540" s="163" t="s">
        <v>1</v>
      </c>
      <c r="L540" s="161"/>
      <c r="M540" s="165"/>
      <c r="N540" s="166"/>
      <c r="O540" s="166"/>
      <c r="P540" s="166"/>
      <c r="Q540" s="166"/>
      <c r="R540" s="166"/>
      <c r="S540" s="166"/>
      <c r="T540" s="167"/>
      <c r="AT540" s="163" t="s">
        <v>166</v>
      </c>
      <c r="AU540" s="163" t="s">
        <v>84</v>
      </c>
      <c r="AV540" s="160" t="s">
        <v>80</v>
      </c>
      <c r="AW540" s="160" t="s">
        <v>31</v>
      </c>
      <c r="AX540" s="160" t="s">
        <v>75</v>
      </c>
      <c r="AY540" s="163" t="s">
        <v>158</v>
      </c>
    </row>
    <row r="541" spans="2:51" s="168" customFormat="1">
      <c r="B541" s="169"/>
      <c r="D541" s="162" t="s">
        <v>166</v>
      </c>
      <c r="E541" s="170" t="s">
        <v>1</v>
      </c>
      <c r="F541" s="171" t="s">
        <v>237</v>
      </c>
      <c r="H541" s="172">
        <v>20.2</v>
      </c>
      <c r="L541" s="169"/>
      <c r="M541" s="173"/>
      <c r="N541" s="174"/>
      <c r="O541" s="174"/>
      <c r="P541" s="174"/>
      <c r="Q541" s="174"/>
      <c r="R541" s="174"/>
      <c r="S541" s="174"/>
      <c r="T541" s="175"/>
      <c r="AT541" s="170" t="s">
        <v>166</v>
      </c>
      <c r="AU541" s="170" t="s">
        <v>84</v>
      </c>
      <c r="AV541" s="168" t="s">
        <v>84</v>
      </c>
      <c r="AW541" s="168" t="s">
        <v>31</v>
      </c>
      <c r="AX541" s="168" t="s">
        <v>75</v>
      </c>
      <c r="AY541" s="170" t="s">
        <v>158</v>
      </c>
    </row>
    <row r="542" spans="2:51" s="168" customFormat="1">
      <c r="B542" s="169"/>
      <c r="D542" s="162" t="s">
        <v>166</v>
      </c>
      <c r="E542" s="170" t="s">
        <v>1</v>
      </c>
      <c r="F542" s="171" t="s">
        <v>238</v>
      </c>
      <c r="H542" s="172">
        <v>9.0399999999999991</v>
      </c>
      <c r="L542" s="169"/>
      <c r="M542" s="173"/>
      <c r="N542" s="174"/>
      <c r="O542" s="174"/>
      <c r="P542" s="174"/>
      <c r="Q542" s="174"/>
      <c r="R542" s="174"/>
      <c r="S542" s="174"/>
      <c r="T542" s="175"/>
      <c r="AT542" s="170" t="s">
        <v>166</v>
      </c>
      <c r="AU542" s="170" t="s">
        <v>84</v>
      </c>
      <c r="AV542" s="168" t="s">
        <v>84</v>
      </c>
      <c r="AW542" s="168" t="s">
        <v>31</v>
      </c>
      <c r="AX542" s="168" t="s">
        <v>75</v>
      </c>
      <c r="AY542" s="170" t="s">
        <v>158</v>
      </c>
    </row>
    <row r="543" spans="2:51" s="168" customFormat="1">
      <c r="B543" s="169"/>
      <c r="D543" s="162" t="s">
        <v>166</v>
      </c>
      <c r="E543" s="170" t="s">
        <v>1</v>
      </c>
      <c r="F543" s="171" t="s">
        <v>239</v>
      </c>
      <c r="H543" s="172">
        <v>9.0399999999999991</v>
      </c>
      <c r="L543" s="169"/>
      <c r="M543" s="173"/>
      <c r="N543" s="174"/>
      <c r="O543" s="174"/>
      <c r="P543" s="174"/>
      <c r="Q543" s="174"/>
      <c r="R543" s="174"/>
      <c r="S543" s="174"/>
      <c r="T543" s="175"/>
      <c r="AT543" s="170" t="s">
        <v>166</v>
      </c>
      <c r="AU543" s="170" t="s">
        <v>84</v>
      </c>
      <c r="AV543" s="168" t="s">
        <v>84</v>
      </c>
      <c r="AW543" s="168" t="s">
        <v>31</v>
      </c>
      <c r="AX543" s="168" t="s">
        <v>75</v>
      </c>
      <c r="AY543" s="170" t="s">
        <v>158</v>
      </c>
    </row>
    <row r="544" spans="2:51" s="168" customFormat="1">
      <c r="B544" s="169"/>
      <c r="D544" s="162" t="s">
        <v>166</v>
      </c>
      <c r="E544" s="170" t="s">
        <v>1</v>
      </c>
      <c r="F544" s="171" t="s">
        <v>239</v>
      </c>
      <c r="H544" s="172">
        <v>9.0399999999999991</v>
      </c>
      <c r="L544" s="169"/>
      <c r="M544" s="173"/>
      <c r="N544" s="174"/>
      <c r="O544" s="174"/>
      <c r="P544" s="174"/>
      <c r="Q544" s="174"/>
      <c r="R544" s="174"/>
      <c r="S544" s="174"/>
      <c r="T544" s="175"/>
      <c r="AT544" s="170" t="s">
        <v>166</v>
      </c>
      <c r="AU544" s="170" t="s">
        <v>84</v>
      </c>
      <c r="AV544" s="168" t="s">
        <v>84</v>
      </c>
      <c r="AW544" s="168" t="s">
        <v>31</v>
      </c>
      <c r="AX544" s="168" t="s">
        <v>75</v>
      </c>
      <c r="AY544" s="170" t="s">
        <v>158</v>
      </c>
    </row>
    <row r="545" spans="1:65" s="184" customFormat="1">
      <c r="B545" s="185"/>
      <c r="D545" s="162" t="s">
        <v>166</v>
      </c>
      <c r="E545" s="186" t="s">
        <v>1</v>
      </c>
      <c r="F545" s="187" t="s">
        <v>219</v>
      </c>
      <c r="H545" s="188">
        <v>47.32</v>
      </c>
      <c r="L545" s="185"/>
      <c r="M545" s="189"/>
      <c r="N545" s="190"/>
      <c r="O545" s="190"/>
      <c r="P545" s="190"/>
      <c r="Q545" s="190"/>
      <c r="R545" s="190"/>
      <c r="S545" s="190"/>
      <c r="T545" s="191"/>
      <c r="AT545" s="186" t="s">
        <v>166</v>
      </c>
      <c r="AU545" s="186" t="s">
        <v>84</v>
      </c>
      <c r="AV545" s="184" t="s">
        <v>87</v>
      </c>
      <c r="AW545" s="184" t="s">
        <v>31</v>
      </c>
      <c r="AX545" s="184" t="s">
        <v>75</v>
      </c>
      <c r="AY545" s="186" t="s">
        <v>158</v>
      </c>
    </row>
    <row r="546" spans="1:65" s="176" customFormat="1">
      <c r="B546" s="177"/>
      <c r="D546" s="162" t="s">
        <v>166</v>
      </c>
      <c r="E546" s="178" t="s">
        <v>1</v>
      </c>
      <c r="F546" s="179" t="s">
        <v>198</v>
      </c>
      <c r="H546" s="180">
        <v>465.54100000000005</v>
      </c>
      <c r="L546" s="177"/>
      <c r="M546" s="181"/>
      <c r="N546" s="182"/>
      <c r="O546" s="182"/>
      <c r="P546" s="182"/>
      <c r="Q546" s="182"/>
      <c r="R546" s="182"/>
      <c r="S546" s="182"/>
      <c r="T546" s="183"/>
      <c r="AT546" s="178" t="s">
        <v>166</v>
      </c>
      <c r="AU546" s="178" t="s">
        <v>84</v>
      </c>
      <c r="AV546" s="176" t="s">
        <v>90</v>
      </c>
      <c r="AW546" s="176" t="s">
        <v>31</v>
      </c>
      <c r="AX546" s="176" t="s">
        <v>80</v>
      </c>
      <c r="AY546" s="178" t="s">
        <v>158</v>
      </c>
    </row>
    <row r="547" spans="1:65" s="25" customFormat="1" ht="37.700000000000003" customHeight="1">
      <c r="A547" s="21"/>
      <c r="B547" s="22"/>
      <c r="C547" s="148" t="s">
        <v>609</v>
      </c>
      <c r="D547" s="148" t="s">
        <v>160</v>
      </c>
      <c r="E547" s="149" t="s">
        <v>610</v>
      </c>
      <c r="F547" s="150" t="s">
        <v>611</v>
      </c>
      <c r="G547" s="151" t="s">
        <v>163</v>
      </c>
      <c r="H547" s="152">
        <v>32.177</v>
      </c>
      <c r="I547" s="1"/>
      <c r="J547" s="153">
        <f>ROUND(I547*H547,2)</f>
        <v>0</v>
      </c>
      <c r="K547" s="150" t="s">
        <v>164</v>
      </c>
      <c r="L547" s="22"/>
      <c r="M547" s="154" t="s">
        <v>1</v>
      </c>
      <c r="N547" s="155" t="s">
        <v>40</v>
      </c>
      <c r="O547" s="49"/>
      <c r="P547" s="156">
        <f>O547*H547</f>
        <v>0</v>
      </c>
      <c r="Q547" s="156">
        <v>0</v>
      </c>
      <c r="R547" s="156">
        <f>Q547*H547</f>
        <v>0</v>
      </c>
      <c r="S547" s="156">
        <v>2.2000000000000002</v>
      </c>
      <c r="T547" s="157">
        <f>S547*H547</f>
        <v>70.789400000000001</v>
      </c>
      <c r="U547" s="21"/>
      <c r="V547" s="21"/>
      <c r="W547" s="21"/>
      <c r="X547" s="21"/>
      <c r="Y547" s="21"/>
      <c r="Z547" s="21"/>
      <c r="AA547" s="21"/>
      <c r="AB547" s="21"/>
      <c r="AC547" s="21"/>
      <c r="AD547" s="21"/>
      <c r="AE547" s="21"/>
      <c r="AR547" s="158" t="s">
        <v>90</v>
      </c>
      <c r="AT547" s="158" t="s">
        <v>160</v>
      </c>
      <c r="AU547" s="158" t="s">
        <v>84</v>
      </c>
      <c r="AY547" s="8" t="s">
        <v>158</v>
      </c>
      <c r="BE547" s="159">
        <f>IF(N547="základní",J547,0)</f>
        <v>0</v>
      </c>
      <c r="BF547" s="159">
        <f>IF(N547="snížená",J547,0)</f>
        <v>0</v>
      </c>
      <c r="BG547" s="159">
        <f>IF(N547="zákl. přenesená",J547,0)</f>
        <v>0</v>
      </c>
      <c r="BH547" s="159">
        <f>IF(N547="sníž. přenesená",J547,0)</f>
        <v>0</v>
      </c>
      <c r="BI547" s="159">
        <f>IF(N547="nulová",J547,0)</f>
        <v>0</v>
      </c>
      <c r="BJ547" s="8" t="s">
        <v>80</v>
      </c>
      <c r="BK547" s="159">
        <f>ROUND(I547*H547,2)</f>
        <v>0</v>
      </c>
      <c r="BL547" s="8" t="s">
        <v>90</v>
      </c>
      <c r="BM547" s="158" t="s">
        <v>612</v>
      </c>
    </row>
    <row r="548" spans="1:65" s="160" customFormat="1">
      <c r="B548" s="161"/>
      <c r="D548" s="162" t="s">
        <v>166</v>
      </c>
      <c r="E548" s="163" t="s">
        <v>1</v>
      </c>
      <c r="F548" s="164" t="s">
        <v>167</v>
      </c>
      <c r="H548" s="163" t="s">
        <v>1</v>
      </c>
      <c r="L548" s="161"/>
      <c r="M548" s="165"/>
      <c r="N548" s="166"/>
      <c r="O548" s="166"/>
      <c r="P548" s="166"/>
      <c r="Q548" s="166"/>
      <c r="R548" s="166"/>
      <c r="S548" s="166"/>
      <c r="T548" s="167"/>
      <c r="AT548" s="163" t="s">
        <v>166</v>
      </c>
      <c r="AU548" s="163" t="s">
        <v>84</v>
      </c>
      <c r="AV548" s="160" t="s">
        <v>80</v>
      </c>
      <c r="AW548" s="160" t="s">
        <v>31</v>
      </c>
      <c r="AX548" s="160" t="s">
        <v>75</v>
      </c>
      <c r="AY548" s="163" t="s">
        <v>158</v>
      </c>
    </row>
    <row r="549" spans="1:65" s="160" customFormat="1">
      <c r="B549" s="161"/>
      <c r="D549" s="162" t="s">
        <v>166</v>
      </c>
      <c r="E549" s="163" t="s">
        <v>1</v>
      </c>
      <c r="F549" s="164" t="s">
        <v>204</v>
      </c>
      <c r="H549" s="163" t="s">
        <v>1</v>
      </c>
      <c r="L549" s="161"/>
      <c r="M549" s="165"/>
      <c r="N549" s="166"/>
      <c r="O549" s="166"/>
      <c r="P549" s="166"/>
      <c r="Q549" s="166"/>
      <c r="R549" s="166"/>
      <c r="S549" s="166"/>
      <c r="T549" s="167"/>
      <c r="AT549" s="163" t="s">
        <v>166</v>
      </c>
      <c r="AU549" s="163" t="s">
        <v>84</v>
      </c>
      <c r="AV549" s="160" t="s">
        <v>80</v>
      </c>
      <c r="AW549" s="160" t="s">
        <v>31</v>
      </c>
      <c r="AX549" s="160" t="s">
        <v>75</v>
      </c>
      <c r="AY549" s="163" t="s">
        <v>158</v>
      </c>
    </row>
    <row r="550" spans="1:65" s="168" customFormat="1" ht="22.5">
      <c r="B550" s="169"/>
      <c r="D550" s="162" t="s">
        <v>166</v>
      </c>
      <c r="E550" s="170" t="s">
        <v>1</v>
      </c>
      <c r="F550" s="171" t="s">
        <v>613</v>
      </c>
      <c r="H550" s="172">
        <v>134.74</v>
      </c>
      <c r="L550" s="169"/>
      <c r="M550" s="173"/>
      <c r="N550" s="174"/>
      <c r="O550" s="174"/>
      <c r="P550" s="174"/>
      <c r="Q550" s="174"/>
      <c r="R550" s="174"/>
      <c r="S550" s="174"/>
      <c r="T550" s="175"/>
      <c r="AT550" s="170" t="s">
        <v>166</v>
      </c>
      <c r="AU550" s="170" t="s">
        <v>84</v>
      </c>
      <c r="AV550" s="168" t="s">
        <v>84</v>
      </c>
      <c r="AW550" s="168" t="s">
        <v>31</v>
      </c>
      <c r="AX550" s="168" t="s">
        <v>75</v>
      </c>
      <c r="AY550" s="170" t="s">
        <v>158</v>
      </c>
    </row>
    <row r="551" spans="1:65" s="168" customFormat="1">
      <c r="B551" s="169"/>
      <c r="D551" s="162" t="s">
        <v>166</v>
      </c>
      <c r="E551" s="170" t="s">
        <v>1</v>
      </c>
      <c r="F551" s="171" t="s">
        <v>614</v>
      </c>
      <c r="H551" s="172">
        <v>45.06</v>
      </c>
      <c r="L551" s="169"/>
      <c r="M551" s="173"/>
      <c r="N551" s="174"/>
      <c r="O551" s="174"/>
      <c r="P551" s="174"/>
      <c r="Q551" s="174"/>
      <c r="R551" s="174"/>
      <c r="S551" s="174"/>
      <c r="T551" s="175"/>
      <c r="AT551" s="170" t="s">
        <v>166</v>
      </c>
      <c r="AU551" s="170" t="s">
        <v>84</v>
      </c>
      <c r="AV551" s="168" t="s">
        <v>84</v>
      </c>
      <c r="AW551" s="168" t="s">
        <v>31</v>
      </c>
      <c r="AX551" s="168" t="s">
        <v>75</v>
      </c>
      <c r="AY551" s="170" t="s">
        <v>158</v>
      </c>
    </row>
    <row r="552" spans="1:65" s="160" customFormat="1">
      <c r="B552" s="161"/>
      <c r="D552" s="162" t="s">
        <v>166</v>
      </c>
      <c r="E552" s="163" t="s">
        <v>1</v>
      </c>
      <c r="F552" s="164" t="s">
        <v>206</v>
      </c>
      <c r="H552" s="163" t="s">
        <v>1</v>
      </c>
      <c r="L552" s="161"/>
      <c r="M552" s="165"/>
      <c r="N552" s="166"/>
      <c r="O552" s="166"/>
      <c r="P552" s="166"/>
      <c r="Q552" s="166"/>
      <c r="R552" s="166"/>
      <c r="S552" s="166"/>
      <c r="T552" s="167"/>
      <c r="AT552" s="163" t="s">
        <v>166</v>
      </c>
      <c r="AU552" s="163" t="s">
        <v>84</v>
      </c>
      <c r="AV552" s="160" t="s">
        <v>80</v>
      </c>
      <c r="AW552" s="160" t="s">
        <v>31</v>
      </c>
      <c r="AX552" s="160" t="s">
        <v>75</v>
      </c>
      <c r="AY552" s="163" t="s">
        <v>158</v>
      </c>
    </row>
    <row r="553" spans="1:65" s="168" customFormat="1" ht="22.5">
      <c r="B553" s="169"/>
      <c r="D553" s="162" t="s">
        <v>166</v>
      </c>
      <c r="E553" s="170" t="s">
        <v>1</v>
      </c>
      <c r="F553" s="171" t="s">
        <v>615</v>
      </c>
      <c r="H553" s="172">
        <v>82.6</v>
      </c>
      <c r="L553" s="169"/>
      <c r="M553" s="173"/>
      <c r="N553" s="174"/>
      <c r="O553" s="174"/>
      <c r="P553" s="174"/>
      <c r="Q553" s="174"/>
      <c r="R553" s="174"/>
      <c r="S553" s="174"/>
      <c r="T553" s="175"/>
      <c r="AT553" s="170" t="s">
        <v>166</v>
      </c>
      <c r="AU553" s="170" t="s">
        <v>84</v>
      </c>
      <c r="AV553" s="168" t="s">
        <v>84</v>
      </c>
      <c r="AW553" s="168" t="s">
        <v>31</v>
      </c>
      <c r="AX553" s="168" t="s">
        <v>75</v>
      </c>
      <c r="AY553" s="170" t="s">
        <v>158</v>
      </c>
    </row>
    <row r="554" spans="1:65" s="168" customFormat="1">
      <c r="B554" s="169"/>
      <c r="D554" s="162" t="s">
        <v>166</v>
      </c>
      <c r="E554" s="170" t="s">
        <v>1</v>
      </c>
      <c r="F554" s="171" t="s">
        <v>616</v>
      </c>
      <c r="H554" s="172">
        <v>10.69</v>
      </c>
      <c r="L554" s="169"/>
      <c r="M554" s="173"/>
      <c r="N554" s="174"/>
      <c r="O554" s="174"/>
      <c r="P554" s="174"/>
      <c r="Q554" s="174"/>
      <c r="R554" s="174"/>
      <c r="S554" s="174"/>
      <c r="T554" s="175"/>
      <c r="AT554" s="170" t="s">
        <v>166</v>
      </c>
      <c r="AU554" s="170" t="s">
        <v>84</v>
      </c>
      <c r="AV554" s="168" t="s">
        <v>84</v>
      </c>
      <c r="AW554" s="168" t="s">
        <v>31</v>
      </c>
      <c r="AX554" s="168" t="s">
        <v>75</v>
      </c>
      <c r="AY554" s="170" t="s">
        <v>158</v>
      </c>
    </row>
    <row r="555" spans="1:65" s="160" customFormat="1">
      <c r="B555" s="161"/>
      <c r="D555" s="162" t="s">
        <v>166</v>
      </c>
      <c r="E555" s="163" t="s">
        <v>1</v>
      </c>
      <c r="F555" s="164" t="s">
        <v>247</v>
      </c>
      <c r="H555" s="163" t="s">
        <v>1</v>
      </c>
      <c r="L555" s="161"/>
      <c r="M555" s="165"/>
      <c r="N555" s="166"/>
      <c r="O555" s="166"/>
      <c r="P555" s="166"/>
      <c r="Q555" s="166"/>
      <c r="R555" s="166"/>
      <c r="S555" s="166"/>
      <c r="T555" s="167"/>
      <c r="AT555" s="163" t="s">
        <v>166</v>
      </c>
      <c r="AU555" s="163" t="s">
        <v>84</v>
      </c>
      <c r="AV555" s="160" t="s">
        <v>80</v>
      </c>
      <c r="AW555" s="160" t="s">
        <v>31</v>
      </c>
      <c r="AX555" s="160" t="s">
        <v>75</v>
      </c>
      <c r="AY555" s="163" t="s">
        <v>158</v>
      </c>
    </row>
    <row r="556" spans="1:65" s="168" customFormat="1">
      <c r="B556" s="169"/>
      <c r="D556" s="162" t="s">
        <v>166</v>
      </c>
      <c r="E556" s="170" t="s">
        <v>1</v>
      </c>
      <c r="F556" s="171" t="s">
        <v>617</v>
      </c>
      <c r="H556" s="172">
        <v>93.29</v>
      </c>
      <c r="L556" s="169"/>
      <c r="M556" s="173"/>
      <c r="N556" s="174"/>
      <c r="O556" s="174"/>
      <c r="P556" s="174"/>
      <c r="Q556" s="174"/>
      <c r="R556" s="174"/>
      <c r="S556" s="174"/>
      <c r="T556" s="175"/>
      <c r="AT556" s="170" t="s">
        <v>166</v>
      </c>
      <c r="AU556" s="170" t="s">
        <v>84</v>
      </c>
      <c r="AV556" s="168" t="s">
        <v>84</v>
      </c>
      <c r="AW556" s="168" t="s">
        <v>31</v>
      </c>
      <c r="AX556" s="168" t="s">
        <v>75</v>
      </c>
      <c r="AY556" s="170" t="s">
        <v>158</v>
      </c>
    </row>
    <row r="557" spans="1:65" s="160" customFormat="1">
      <c r="B557" s="161"/>
      <c r="D557" s="162" t="s">
        <v>166</v>
      </c>
      <c r="E557" s="163" t="s">
        <v>1</v>
      </c>
      <c r="F557" s="164" t="s">
        <v>618</v>
      </c>
      <c r="H557" s="163" t="s">
        <v>1</v>
      </c>
      <c r="L557" s="161"/>
      <c r="M557" s="165"/>
      <c r="N557" s="166"/>
      <c r="O557" s="166"/>
      <c r="P557" s="166"/>
      <c r="Q557" s="166"/>
      <c r="R557" s="166"/>
      <c r="S557" s="166"/>
      <c r="T557" s="167"/>
      <c r="AT557" s="163" t="s">
        <v>166</v>
      </c>
      <c r="AU557" s="163" t="s">
        <v>84</v>
      </c>
      <c r="AV557" s="160" t="s">
        <v>80</v>
      </c>
      <c r="AW557" s="160" t="s">
        <v>31</v>
      </c>
      <c r="AX557" s="160" t="s">
        <v>75</v>
      </c>
      <c r="AY557" s="163" t="s">
        <v>158</v>
      </c>
    </row>
    <row r="558" spans="1:65" s="168" customFormat="1">
      <c r="B558" s="169"/>
      <c r="D558" s="162" t="s">
        <v>166</v>
      </c>
      <c r="E558" s="170" t="s">
        <v>1</v>
      </c>
      <c r="F558" s="171" t="s">
        <v>617</v>
      </c>
      <c r="H558" s="172">
        <v>93.29</v>
      </c>
      <c r="L558" s="169"/>
      <c r="M558" s="173"/>
      <c r="N558" s="174"/>
      <c r="O558" s="174"/>
      <c r="P558" s="174"/>
      <c r="Q558" s="174"/>
      <c r="R558" s="174"/>
      <c r="S558" s="174"/>
      <c r="T558" s="175"/>
      <c r="AT558" s="170" t="s">
        <v>166</v>
      </c>
      <c r="AU558" s="170" t="s">
        <v>84</v>
      </c>
      <c r="AV558" s="168" t="s">
        <v>84</v>
      </c>
      <c r="AW558" s="168" t="s">
        <v>31</v>
      </c>
      <c r="AX558" s="168" t="s">
        <v>75</v>
      </c>
      <c r="AY558" s="170" t="s">
        <v>158</v>
      </c>
    </row>
    <row r="559" spans="1:65" s="176" customFormat="1">
      <c r="B559" s="177"/>
      <c r="D559" s="162" t="s">
        <v>166</v>
      </c>
      <c r="E559" s="178" t="s">
        <v>1</v>
      </c>
      <c r="F559" s="179" t="s">
        <v>198</v>
      </c>
      <c r="H559" s="180">
        <v>459.67</v>
      </c>
      <c r="L559" s="177"/>
      <c r="M559" s="181"/>
      <c r="N559" s="182"/>
      <c r="O559" s="182"/>
      <c r="P559" s="182"/>
      <c r="Q559" s="182"/>
      <c r="R559" s="182"/>
      <c r="S559" s="182"/>
      <c r="T559" s="183"/>
      <c r="AT559" s="178" t="s">
        <v>166</v>
      </c>
      <c r="AU559" s="178" t="s">
        <v>84</v>
      </c>
      <c r="AV559" s="176" t="s">
        <v>90</v>
      </c>
      <c r="AW559" s="176" t="s">
        <v>31</v>
      </c>
      <c r="AX559" s="176" t="s">
        <v>75</v>
      </c>
      <c r="AY559" s="178" t="s">
        <v>158</v>
      </c>
    </row>
    <row r="560" spans="1:65" s="168" customFormat="1">
      <c r="B560" s="169"/>
      <c r="D560" s="162" t="s">
        <v>166</v>
      </c>
      <c r="E560" s="170" t="s">
        <v>1</v>
      </c>
      <c r="F560" s="171" t="s">
        <v>619</v>
      </c>
      <c r="H560" s="172">
        <v>32.177</v>
      </c>
      <c r="L560" s="169"/>
      <c r="M560" s="173"/>
      <c r="N560" s="174"/>
      <c r="O560" s="174"/>
      <c r="P560" s="174"/>
      <c r="Q560" s="174"/>
      <c r="R560" s="174"/>
      <c r="S560" s="174"/>
      <c r="T560" s="175"/>
      <c r="AT560" s="170" t="s">
        <v>166</v>
      </c>
      <c r="AU560" s="170" t="s">
        <v>84</v>
      </c>
      <c r="AV560" s="168" t="s">
        <v>84</v>
      </c>
      <c r="AW560" s="168" t="s">
        <v>31</v>
      </c>
      <c r="AX560" s="168" t="s">
        <v>80</v>
      </c>
      <c r="AY560" s="170" t="s">
        <v>158</v>
      </c>
    </row>
    <row r="561" spans="1:65" s="25" customFormat="1" ht="24.2" customHeight="1">
      <c r="A561" s="21"/>
      <c r="B561" s="22"/>
      <c r="C561" s="148" t="s">
        <v>620</v>
      </c>
      <c r="D561" s="148" t="s">
        <v>160</v>
      </c>
      <c r="E561" s="149" t="s">
        <v>621</v>
      </c>
      <c r="F561" s="150" t="s">
        <v>622</v>
      </c>
      <c r="G561" s="151" t="s">
        <v>189</v>
      </c>
      <c r="H561" s="152">
        <v>489.94</v>
      </c>
      <c r="I561" s="1"/>
      <c r="J561" s="153">
        <f>ROUND(I561*H561,2)</f>
        <v>0</v>
      </c>
      <c r="K561" s="150" t="s">
        <v>164</v>
      </c>
      <c r="L561" s="22"/>
      <c r="M561" s="154" t="s">
        <v>1</v>
      </c>
      <c r="N561" s="155" t="s">
        <v>40</v>
      </c>
      <c r="O561" s="49"/>
      <c r="P561" s="156">
        <f>O561*H561</f>
        <v>0</v>
      </c>
      <c r="Q561" s="156">
        <v>0</v>
      </c>
      <c r="R561" s="156">
        <f>Q561*H561</f>
        <v>0</v>
      </c>
      <c r="S561" s="156">
        <v>3.5000000000000003E-2</v>
      </c>
      <c r="T561" s="157">
        <f>S561*H561</f>
        <v>17.1479</v>
      </c>
      <c r="U561" s="21"/>
      <c r="V561" s="21"/>
      <c r="W561" s="21"/>
      <c r="X561" s="21"/>
      <c r="Y561" s="21"/>
      <c r="Z561" s="21"/>
      <c r="AA561" s="21"/>
      <c r="AB561" s="21"/>
      <c r="AC561" s="21"/>
      <c r="AD561" s="21"/>
      <c r="AE561" s="21"/>
      <c r="AR561" s="158" t="s">
        <v>90</v>
      </c>
      <c r="AT561" s="158" t="s">
        <v>160</v>
      </c>
      <c r="AU561" s="158" t="s">
        <v>84</v>
      </c>
      <c r="AY561" s="8" t="s">
        <v>158</v>
      </c>
      <c r="BE561" s="159">
        <f>IF(N561="základní",J561,0)</f>
        <v>0</v>
      </c>
      <c r="BF561" s="159">
        <f>IF(N561="snížená",J561,0)</f>
        <v>0</v>
      </c>
      <c r="BG561" s="159">
        <f>IF(N561="zákl. přenesená",J561,0)</f>
        <v>0</v>
      </c>
      <c r="BH561" s="159">
        <f>IF(N561="sníž. přenesená",J561,0)</f>
        <v>0</v>
      </c>
      <c r="BI561" s="159">
        <f>IF(N561="nulová",J561,0)</f>
        <v>0</v>
      </c>
      <c r="BJ561" s="8" t="s">
        <v>80</v>
      </c>
      <c r="BK561" s="159">
        <f>ROUND(I561*H561,2)</f>
        <v>0</v>
      </c>
      <c r="BL561" s="8" t="s">
        <v>90</v>
      </c>
      <c r="BM561" s="158" t="s">
        <v>623</v>
      </c>
    </row>
    <row r="562" spans="1:65" s="160" customFormat="1">
      <c r="B562" s="161"/>
      <c r="D562" s="162" t="s">
        <v>166</v>
      </c>
      <c r="E562" s="163" t="s">
        <v>1</v>
      </c>
      <c r="F562" s="164" t="s">
        <v>167</v>
      </c>
      <c r="H562" s="163" t="s">
        <v>1</v>
      </c>
      <c r="L562" s="161"/>
      <c r="M562" s="165"/>
      <c r="N562" s="166"/>
      <c r="O562" s="166"/>
      <c r="P562" s="166"/>
      <c r="Q562" s="166"/>
      <c r="R562" s="166"/>
      <c r="S562" s="166"/>
      <c r="T562" s="167"/>
      <c r="AT562" s="163" t="s">
        <v>166</v>
      </c>
      <c r="AU562" s="163" t="s">
        <v>84</v>
      </c>
      <c r="AV562" s="160" t="s">
        <v>80</v>
      </c>
      <c r="AW562" s="160" t="s">
        <v>31</v>
      </c>
      <c r="AX562" s="160" t="s">
        <v>75</v>
      </c>
      <c r="AY562" s="163" t="s">
        <v>158</v>
      </c>
    </row>
    <row r="563" spans="1:65" s="160" customFormat="1">
      <c r="B563" s="161"/>
      <c r="D563" s="162" t="s">
        <v>166</v>
      </c>
      <c r="E563" s="163" t="s">
        <v>1</v>
      </c>
      <c r="F563" s="164" t="s">
        <v>204</v>
      </c>
      <c r="H563" s="163" t="s">
        <v>1</v>
      </c>
      <c r="L563" s="161"/>
      <c r="M563" s="165"/>
      <c r="N563" s="166"/>
      <c r="O563" s="166"/>
      <c r="P563" s="166"/>
      <c r="Q563" s="166"/>
      <c r="R563" s="166"/>
      <c r="S563" s="166"/>
      <c r="T563" s="167"/>
      <c r="AT563" s="163" t="s">
        <v>166</v>
      </c>
      <c r="AU563" s="163" t="s">
        <v>84</v>
      </c>
      <c r="AV563" s="160" t="s">
        <v>80</v>
      </c>
      <c r="AW563" s="160" t="s">
        <v>31</v>
      </c>
      <c r="AX563" s="160" t="s">
        <v>75</v>
      </c>
      <c r="AY563" s="163" t="s">
        <v>158</v>
      </c>
    </row>
    <row r="564" spans="1:65" s="168" customFormat="1" ht="22.5">
      <c r="B564" s="169"/>
      <c r="D564" s="162" t="s">
        <v>166</v>
      </c>
      <c r="E564" s="170" t="s">
        <v>1</v>
      </c>
      <c r="F564" s="171" t="s">
        <v>613</v>
      </c>
      <c r="H564" s="172">
        <v>134.74</v>
      </c>
      <c r="L564" s="169"/>
      <c r="M564" s="173"/>
      <c r="N564" s="174"/>
      <c r="O564" s="174"/>
      <c r="P564" s="174"/>
      <c r="Q564" s="174"/>
      <c r="R564" s="174"/>
      <c r="S564" s="174"/>
      <c r="T564" s="175"/>
      <c r="AT564" s="170" t="s">
        <v>166</v>
      </c>
      <c r="AU564" s="170" t="s">
        <v>84</v>
      </c>
      <c r="AV564" s="168" t="s">
        <v>84</v>
      </c>
      <c r="AW564" s="168" t="s">
        <v>31</v>
      </c>
      <c r="AX564" s="168" t="s">
        <v>75</v>
      </c>
      <c r="AY564" s="170" t="s">
        <v>158</v>
      </c>
    </row>
    <row r="565" spans="1:65" s="168" customFormat="1">
      <c r="B565" s="169"/>
      <c r="D565" s="162" t="s">
        <v>166</v>
      </c>
      <c r="E565" s="170" t="s">
        <v>1</v>
      </c>
      <c r="F565" s="171" t="s">
        <v>614</v>
      </c>
      <c r="H565" s="172">
        <v>45.06</v>
      </c>
      <c r="L565" s="169"/>
      <c r="M565" s="173"/>
      <c r="N565" s="174"/>
      <c r="O565" s="174"/>
      <c r="P565" s="174"/>
      <c r="Q565" s="174"/>
      <c r="R565" s="174"/>
      <c r="S565" s="174"/>
      <c r="T565" s="175"/>
      <c r="AT565" s="170" t="s">
        <v>166</v>
      </c>
      <c r="AU565" s="170" t="s">
        <v>84</v>
      </c>
      <c r="AV565" s="168" t="s">
        <v>84</v>
      </c>
      <c r="AW565" s="168" t="s">
        <v>31</v>
      </c>
      <c r="AX565" s="168" t="s">
        <v>75</v>
      </c>
      <c r="AY565" s="170" t="s">
        <v>158</v>
      </c>
    </row>
    <row r="566" spans="1:65" s="160" customFormat="1">
      <c r="B566" s="161"/>
      <c r="D566" s="162" t="s">
        <v>166</v>
      </c>
      <c r="E566" s="163" t="s">
        <v>1</v>
      </c>
      <c r="F566" s="164" t="s">
        <v>206</v>
      </c>
      <c r="H566" s="163" t="s">
        <v>1</v>
      </c>
      <c r="L566" s="161"/>
      <c r="M566" s="165"/>
      <c r="N566" s="166"/>
      <c r="O566" s="166"/>
      <c r="P566" s="166"/>
      <c r="Q566" s="166"/>
      <c r="R566" s="166"/>
      <c r="S566" s="166"/>
      <c r="T566" s="167"/>
      <c r="AT566" s="163" t="s">
        <v>166</v>
      </c>
      <c r="AU566" s="163" t="s">
        <v>84</v>
      </c>
      <c r="AV566" s="160" t="s">
        <v>80</v>
      </c>
      <c r="AW566" s="160" t="s">
        <v>31</v>
      </c>
      <c r="AX566" s="160" t="s">
        <v>75</v>
      </c>
      <c r="AY566" s="163" t="s">
        <v>158</v>
      </c>
    </row>
    <row r="567" spans="1:65" s="168" customFormat="1" ht="22.5">
      <c r="B567" s="169"/>
      <c r="D567" s="162" t="s">
        <v>166</v>
      </c>
      <c r="E567" s="170" t="s">
        <v>1</v>
      </c>
      <c r="F567" s="171" t="s">
        <v>615</v>
      </c>
      <c r="H567" s="172">
        <v>82.6</v>
      </c>
      <c r="L567" s="169"/>
      <c r="M567" s="173"/>
      <c r="N567" s="174"/>
      <c r="O567" s="174"/>
      <c r="P567" s="174"/>
      <c r="Q567" s="174"/>
      <c r="R567" s="174"/>
      <c r="S567" s="174"/>
      <c r="T567" s="175"/>
      <c r="AT567" s="170" t="s">
        <v>166</v>
      </c>
      <c r="AU567" s="170" t="s">
        <v>84</v>
      </c>
      <c r="AV567" s="168" t="s">
        <v>84</v>
      </c>
      <c r="AW567" s="168" t="s">
        <v>31</v>
      </c>
      <c r="AX567" s="168" t="s">
        <v>75</v>
      </c>
      <c r="AY567" s="170" t="s">
        <v>158</v>
      </c>
    </row>
    <row r="568" spans="1:65" s="168" customFormat="1">
      <c r="B568" s="169"/>
      <c r="D568" s="162" t="s">
        <v>166</v>
      </c>
      <c r="E568" s="170" t="s">
        <v>1</v>
      </c>
      <c r="F568" s="171" t="s">
        <v>624</v>
      </c>
      <c r="H568" s="172">
        <v>20.78</v>
      </c>
      <c r="L568" s="169"/>
      <c r="M568" s="173"/>
      <c r="N568" s="174"/>
      <c r="O568" s="174"/>
      <c r="P568" s="174"/>
      <c r="Q568" s="174"/>
      <c r="R568" s="174"/>
      <c r="S568" s="174"/>
      <c r="T568" s="175"/>
      <c r="AT568" s="170" t="s">
        <v>166</v>
      </c>
      <c r="AU568" s="170" t="s">
        <v>84</v>
      </c>
      <c r="AV568" s="168" t="s">
        <v>84</v>
      </c>
      <c r="AW568" s="168" t="s">
        <v>31</v>
      </c>
      <c r="AX568" s="168" t="s">
        <v>75</v>
      </c>
      <c r="AY568" s="170" t="s">
        <v>158</v>
      </c>
    </row>
    <row r="569" spans="1:65" s="160" customFormat="1">
      <c r="B569" s="161"/>
      <c r="D569" s="162" t="s">
        <v>166</v>
      </c>
      <c r="E569" s="163" t="s">
        <v>1</v>
      </c>
      <c r="F569" s="164" t="s">
        <v>247</v>
      </c>
      <c r="H569" s="163" t="s">
        <v>1</v>
      </c>
      <c r="L569" s="161"/>
      <c r="M569" s="165"/>
      <c r="N569" s="166"/>
      <c r="O569" s="166"/>
      <c r="P569" s="166"/>
      <c r="Q569" s="166"/>
      <c r="R569" s="166"/>
      <c r="S569" s="166"/>
      <c r="T569" s="167"/>
      <c r="AT569" s="163" t="s">
        <v>166</v>
      </c>
      <c r="AU569" s="163" t="s">
        <v>84</v>
      </c>
      <c r="AV569" s="160" t="s">
        <v>80</v>
      </c>
      <c r="AW569" s="160" t="s">
        <v>31</v>
      </c>
      <c r="AX569" s="160" t="s">
        <v>75</v>
      </c>
      <c r="AY569" s="163" t="s">
        <v>158</v>
      </c>
    </row>
    <row r="570" spans="1:65" s="168" customFormat="1">
      <c r="B570" s="169"/>
      <c r="D570" s="162" t="s">
        <v>166</v>
      </c>
      <c r="E570" s="170" t="s">
        <v>1</v>
      </c>
      <c r="F570" s="171" t="s">
        <v>625</v>
      </c>
      <c r="H570" s="172">
        <v>103.38</v>
      </c>
      <c r="L570" s="169"/>
      <c r="M570" s="173"/>
      <c r="N570" s="174"/>
      <c r="O570" s="174"/>
      <c r="P570" s="174"/>
      <c r="Q570" s="174"/>
      <c r="R570" s="174"/>
      <c r="S570" s="174"/>
      <c r="T570" s="175"/>
      <c r="AT570" s="170" t="s">
        <v>166</v>
      </c>
      <c r="AU570" s="170" t="s">
        <v>84</v>
      </c>
      <c r="AV570" s="168" t="s">
        <v>84</v>
      </c>
      <c r="AW570" s="168" t="s">
        <v>31</v>
      </c>
      <c r="AX570" s="168" t="s">
        <v>75</v>
      </c>
      <c r="AY570" s="170" t="s">
        <v>158</v>
      </c>
    </row>
    <row r="571" spans="1:65" s="160" customFormat="1">
      <c r="B571" s="161"/>
      <c r="D571" s="162" t="s">
        <v>166</v>
      </c>
      <c r="E571" s="163" t="s">
        <v>1</v>
      </c>
      <c r="F571" s="164" t="s">
        <v>618</v>
      </c>
      <c r="H571" s="163" t="s">
        <v>1</v>
      </c>
      <c r="L571" s="161"/>
      <c r="M571" s="165"/>
      <c r="N571" s="166"/>
      <c r="O571" s="166"/>
      <c r="P571" s="166"/>
      <c r="Q571" s="166"/>
      <c r="R571" s="166"/>
      <c r="S571" s="166"/>
      <c r="T571" s="167"/>
      <c r="AT571" s="163" t="s">
        <v>166</v>
      </c>
      <c r="AU571" s="163" t="s">
        <v>84</v>
      </c>
      <c r="AV571" s="160" t="s">
        <v>80</v>
      </c>
      <c r="AW571" s="160" t="s">
        <v>31</v>
      </c>
      <c r="AX571" s="160" t="s">
        <v>75</v>
      </c>
      <c r="AY571" s="163" t="s">
        <v>158</v>
      </c>
    </row>
    <row r="572" spans="1:65" s="168" customFormat="1">
      <c r="B572" s="169"/>
      <c r="D572" s="162" t="s">
        <v>166</v>
      </c>
      <c r="E572" s="170" t="s">
        <v>1</v>
      </c>
      <c r="F572" s="171" t="s">
        <v>625</v>
      </c>
      <c r="H572" s="172">
        <v>103.38</v>
      </c>
      <c r="L572" s="169"/>
      <c r="M572" s="173"/>
      <c r="N572" s="174"/>
      <c r="O572" s="174"/>
      <c r="P572" s="174"/>
      <c r="Q572" s="174"/>
      <c r="R572" s="174"/>
      <c r="S572" s="174"/>
      <c r="T572" s="175"/>
      <c r="AT572" s="170" t="s">
        <v>166</v>
      </c>
      <c r="AU572" s="170" t="s">
        <v>84</v>
      </c>
      <c r="AV572" s="168" t="s">
        <v>84</v>
      </c>
      <c r="AW572" s="168" t="s">
        <v>31</v>
      </c>
      <c r="AX572" s="168" t="s">
        <v>75</v>
      </c>
      <c r="AY572" s="170" t="s">
        <v>158</v>
      </c>
    </row>
    <row r="573" spans="1:65" s="176" customFormat="1">
      <c r="B573" s="177"/>
      <c r="D573" s="162" t="s">
        <v>166</v>
      </c>
      <c r="E573" s="178" t="s">
        <v>1</v>
      </c>
      <c r="F573" s="179" t="s">
        <v>198</v>
      </c>
      <c r="H573" s="180">
        <v>489.93999999999994</v>
      </c>
      <c r="L573" s="177"/>
      <c r="M573" s="181"/>
      <c r="N573" s="182"/>
      <c r="O573" s="182"/>
      <c r="P573" s="182"/>
      <c r="Q573" s="182"/>
      <c r="R573" s="182"/>
      <c r="S573" s="182"/>
      <c r="T573" s="183"/>
      <c r="AT573" s="178" t="s">
        <v>166</v>
      </c>
      <c r="AU573" s="178" t="s">
        <v>84</v>
      </c>
      <c r="AV573" s="176" t="s">
        <v>90</v>
      </c>
      <c r="AW573" s="176" t="s">
        <v>31</v>
      </c>
      <c r="AX573" s="176" t="s">
        <v>80</v>
      </c>
      <c r="AY573" s="178" t="s">
        <v>158</v>
      </c>
    </row>
    <row r="574" spans="1:65" s="25" customFormat="1" ht="16.5" customHeight="1">
      <c r="A574" s="21"/>
      <c r="B574" s="22"/>
      <c r="C574" s="148" t="s">
        <v>626</v>
      </c>
      <c r="D574" s="148" t="s">
        <v>160</v>
      </c>
      <c r="E574" s="149" t="s">
        <v>627</v>
      </c>
      <c r="F574" s="150" t="s">
        <v>628</v>
      </c>
      <c r="G574" s="151" t="s">
        <v>253</v>
      </c>
      <c r="H574" s="152">
        <v>383.49</v>
      </c>
      <c r="I574" s="1"/>
      <c r="J574" s="153">
        <f>ROUND(I574*H574,2)</f>
        <v>0</v>
      </c>
      <c r="K574" s="150" t="s">
        <v>164</v>
      </c>
      <c r="L574" s="22"/>
      <c r="M574" s="154" t="s">
        <v>1</v>
      </c>
      <c r="N574" s="155" t="s">
        <v>40</v>
      </c>
      <c r="O574" s="49"/>
      <c r="P574" s="156">
        <f>O574*H574</f>
        <v>0</v>
      </c>
      <c r="Q574" s="156">
        <v>0</v>
      </c>
      <c r="R574" s="156">
        <f>Q574*H574</f>
        <v>0</v>
      </c>
      <c r="S574" s="156">
        <v>8.9999999999999993E-3</v>
      </c>
      <c r="T574" s="157">
        <f>S574*H574</f>
        <v>3.4514099999999996</v>
      </c>
      <c r="U574" s="21"/>
      <c r="V574" s="21"/>
      <c r="W574" s="21"/>
      <c r="X574" s="21"/>
      <c r="Y574" s="21"/>
      <c r="Z574" s="21"/>
      <c r="AA574" s="21"/>
      <c r="AB574" s="21"/>
      <c r="AC574" s="21"/>
      <c r="AD574" s="21"/>
      <c r="AE574" s="21"/>
      <c r="AR574" s="158" t="s">
        <v>90</v>
      </c>
      <c r="AT574" s="158" t="s">
        <v>160</v>
      </c>
      <c r="AU574" s="158" t="s">
        <v>84</v>
      </c>
      <c r="AY574" s="8" t="s">
        <v>158</v>
      </c>
      <c r="BE574" s="159">
        <f>IF(N574="základní",J574,0)</f>
        <v>0</v>
      </c>
      <c r="BF574" s="159">
        <f>IF(N574="snížená",J574,0)</f>
        <v>0</v>
      </c>
      <c r="BG574" s="159">
        <f>IF(N574="zákl. přenesená",J574,0)</f>
        <v>0</v>
      </c>
      <c r="BH574" s="159">
        <f>IF(N574="sníž. přenesená",J574,0)</f>
        <v>0</v>
      </c>
      <c r="BI574" s="159">
        <f>IF(N574="nulová",J574,0)</f>
        <v>0</v>
      </c>
      <c r="BJ574" s="8" t="s">
        <v>80</v>
      </c>
      <c r="BK574" s="159">
        <f>ROUND(I574*H574,2)</f>
        <v>0</v>
      </c>
      <c r="BL574" s="8" t="s">
        <v>90</v>
      </c>
      <c r="BM574" s="158" t="s">
        <v>629</v>
      </c>
    </row>
    <row r="575" spans="1:65" s="160" customFormat="1">
      <c r="B575" s="161"/>
      <c r="D575" s="162" t="s">
        <v>166</v>
      </c>
      <c r="E575" s="163" t="s">
        <v>1</v>
      </c>
      <c r="F575" s="164" t="s">
        <v>167</v>
      </c>
      <c r="H575" s="163" t="s">
        <v>1</v>
      </c>
      <c r="L575" s="161"/>
      <c r="M575" s="165"/>
      <c r="N575" s="166"/>
      <c r="O575" s="166"/>
      <c r="P575" s="166"/>
      <c r="Q575" s="166"/>
      <c r="R575" s="166"/>
      <c r="S575" s="166"/>
      <c r="T575" s="167"/>
      <c r="AT575" s="163" t="s">
        <v>166</v>
      </c>
      <c r="AU575" s="163" t="s">
        <v>84</v>
      </c>
      <c r="AV575" s="160" t="s">
        <v>80</v>
      </c>
      <c r="AW575" s="160" t="s">
        <v>31</v>
      </c>
      <c r="AX575" s="160" t="s">
        <v>75</v>
      </c>
      <c r="AY575" s="163" t="s">
        <v>158</v>
      </c>
    </row>
    <row r="576" spans="1:65" s="160" customFormat="1">
      <c r="B576" s="161"/>
      <c r="D576" s="162" t="s">
        <v>166</v>
      </c>
      <c r="E576" s="163" t="s">
        <v>1</v>
      </c>
      <c r="F576" s="164" t="s">
        <v>204</v>
      </c>
      <c r="H576" s="163" t="s">
        <v>1</v>
      </c>
      <c r="L576" s="161"/>
      <c r="M576" s="165"/>
      <c r="N576" s="166"/>
      <c r="O576" s="166"/>
      <c r="P576" s="166"/>
      <c r="Q576" s="166"/>
      <c r="R576" s="166"/>
      <c r="S576" s="166"/>
      <c r="T576" s="167"/>
      <c r="AT576" s="163" t="s">
        <v>166</v>
      </c>
      <c r="AU576" s="163" t="s">
        <v>84</v>
      </c>
      <c r="AV576" s="160" t="s">
        <v>80</v>
      </c>
      <c r="AW576" s="160" t="s">
        <v>31</v>
      </c>
      <c r="AX576" s="160" t="s">
        <v>75</v>
      </c>
      <c r="AY576" s="163" t="s">
        <v>158</v>
      </c>
    </row>
    <row r="577" spans="2:51" s="168" customFormat="1">
      <c r="B577" s="169"/>
      <c r="D577" s="162" t="s">
        <v>166</v>
      </c>
      <c r="E577" s="170" t="s">
        <v>1</v>
      </c>
      <c r="F577" s="171" t="s">
        <v>630</v>
      </c>
      <c r="H577" s="172">
        <v>4</v>
      </c>
      <c r="L577" s="169"/>
      <c r="M577" s="173"/>
      <c r="N577" s="174"/>
      <c r="O577" s="174"/>
      <c r="P577" s="174"/>
      <c r="Q577" s="174"/>
      <c r="R577" s="174"/>
      <c r="S577" s="174"/>
      <c r="T577" s="175"/>
      <c r="AT577" s="170" t="s">
        <v>166</v>
      </c>
      <c r="AU577" s="170" t="s">
        <v>84</v>
      </c>
      <c r="AV577" s="168" t="s">
        <v>84</v>
      </c>
      <c r="AW577" s="168" t="s">
        <v>31</v>
      </c>
      <c r="AX577" s="168" t="s">
        <v>75</v>
      </c>
      <c r="AY577" s="170" t="s">
        <v>158</v>
      </c>
    </row>
    <row r="578" spans="2:51" s="168" customFormat="1">
      <c r="B578" s="169"/>
      <c r="D578" s="162" t="s">
        <v>166</v>
      </c>
      <c r="E578" s="170" t="s">
        <v>1</v>
      </c>
      <c r="F578" s="171" t="s">
        <v>631</v>
      </c>
      <c r="H578" s="172">
        <v>11.01</v>
      </c>
      <c r="L578" s="169"/>
      <c r="M578" s="173"/>
      <c r="N578" s="174"/>
      <c r="O578" s="174"/>
      <c r="P578" s="174"/>
      <c r="Q578" s="174"/>
      <c r="R578" s="174"/>
      <c r="S578" s="174"/>
      <c r="T578" s="175"/>
      <c r="AT578" s="170" t="s">
        <v>166</v>
      </c>
      <c r="AU578" s="170" t="s">
        <v>84</v>
      </c>
      <c r="AV578" s="168" t="s">
        <v>84</v>
      </c>
      <c r="AW578" s="168" t="s">
        <v>31</v>
      </c>
      <c r="AX578" s="168" t="s">
        <v>75</v>
      </c>
      <c r="AY578" s="170" t="s">
        <v>158</v>
      </c>
    </row>
    <row r="579" spans="2:51" s="168" customFormat="1">
      <c r="B579" s="169"/>
      <c r="D579" s="162" t="s">
        <v>166</v>
      </c>
      <c r="E579" s="170" t="s">
        <v>1</v>
      </c>
      <c r="F579" s="171" t="s">
        <v>632</v>
      </c>
      <c r="H579" s="172">
        <v>18.670000000000002</v>
      </c>
      <c r="L579" s="169"/>
      <c r="M579" s="173"/>
      <c r="N579" s="174"/>
      <c r="O579" s="174"/>
      <c r="P579" s="174"/>
      <c r="Q579" s="174"/>
      <c r="R579" s="174"/>
      <c r="S579" s="174"/>
      <c r="T579" s="175"/>
      <c r="AT579" s="170" t="s">
        <v>166</v>
      </c>
      <c r="AU579" s="170" t="s">
        <v>84</v>
      </c>
      <c r="AV579" s="168" t="s">
        <v>84</v>
      </c>
      <c r="AW579" s="168" t="s">
        <v>31</v>
      </c>
      <c r="AX579" s="168" t="s">
        <v>75</v>
      </c>
      <c r="AY579" s="170" t="s">
        <v>158</v>
      </c>
    </row>
    <row r="580" spans="2:51" s="168" customFormat="1">
      <c r="B580" s="169"/>
      <c r="D580" s="162" t="s">
        <v>166</v>
      </c>
      <c r="E580" s="170" t="s">
        <v>1</v>
      </c>
      <c r="F580" s="171" t="s">
        <v>633</v>
      </c>
      <c r="H580" s="172">
        <v>9.4</v>
      </c>
      <c r="L580" s="169"/>
      <c r="M580" s="173"/>
      <c r="N580" s="174"/>
      <c r="O580" s="174"/>
      <c r="P580" s="174"/>
      <c r="Q580" s="174"/>
      <c r="R580" s="174"/>
      <c r="S580" s="174"/>
      <c r="T580" s="175"/>
      <c r="AT580" s="170" t="s">
        <v>166</v>
      </c>
      <c r="AU580" s="170" t="s">
        <v>84</v>
      </c>
      <c r="AV580" s="168" t="s">
        <v>84</v>
      </c>
      <c r="AW580" s="168" t="s">
        <v>31</v>
      </c>
      <c r="AX580" s="168" t="s">
        <v>75</v>
      </c>
      <c r="AY580" s="170" t="s">
        <v>158</v>
      </c>
    </row>
    <row r="581" spans="2:51" s="168" customFormat="1">
      <c r="B581" s="169"/>
      <c r="D581" s="162" t="s">
        <v>166</v>
      </c>
      <c r="E581" s="170" t="s">
        <v>1</v>
      </c>
      <c r="F581" s="171" t="s">
        <v>634</v>
      </c>
      <c r="H581" s="172">
        <v>26.45</v>
      </c>
      <c r="L581" s="169"/>
      <c r="M581" s="173"/>
      <c r="N581" s="174"/>
      <c r="O581" s="174"/>
      <c r="P581" s="174"/>
      <c r="Q581" s="174"/>
      <c r="R581" s="174"/>
      <c r="S581" s="174"/>
      <c r="T581" s="175"/>
      <c r="AT581" s="170" t="s">
        <v>166</v>
      </c>
      <c r="AU581" s="170" t="s">
        <v>84</v>
      </c>
      <c r="AV581" s="168" t="s">
        <v>84</v>
      </c>
      <c r="AW581" s="168" t="s">
        <v>31</v>
      </c>
      <c r="AX581" s="168" t="s">
        <v>75</v>
      </c>
      <c r="AY581" s="170" t="s">
        <v>158</v>
      </c>
    </row>
    <row r="582" spans="2:51" s="168" customFormat="1">
      <c r="B582" s="169"/>
      <c r="D582" s="162" t="s">
        <v>166</v>
      </c>
      <c r="E582" s="170" t="s">
        <v>1</v>
      </c>
      <c r="F582" s="171" t="s">
        <v>635</v>
      </c>
      <c r="H582" s="172">
        <v>18.12</v>
      </c>
      <c r="L582" s="169"/>
      <c r="M582" s="173"/>
      <c r="N582" s="174"/>
      <c r="O582" s="174"/>
      <c r="P582" s="174"/>
      <c r="Q582" s="174"/>
      <c r="R582" s="174"/>
      <c r="S582" s="174"/>
      <c r="T582" s="175"/>
      <c r="AT582" s="170" t="s">
        <v>166</v>
      </c>
      <c r="AU582" s="170" t="s">
        <v>84</v>
      </c>
      <c r="AV582" s="168" t="s">
        <v>84</v>
      </c>
      <c r="AW582" s="168" t="s">
        <v>31</v>
      </c>
      <c r="AX582" s="168" t="s">
        <v>75</v>
      </c>
      <c r="AY582" s="170" t="s">
        <v>158</v>
      </c>
    </row>
    <row r="583" spans="2:51" s="168" customFormat="1">
      <c r="B583" s="169"/>
      <c r="D583" s="162" t="s">
        <v>166</v>
      </c>
      <c r="E583" s="170" t="s">
        <v>1</v>
      </c>
      <c r="F583" s="171" t="s">
        <v>636</v>
      </c>
      <c r="H583" s="172">
        <v>10.5</v>
      </c>
      <c r="L583" s="169"/>
      <c r="M583" s="173"/>
      <c r="N583" s="174"/>
      <c r="O583" s="174"/>
      <c r="P583" s="174"/>
      <c r="Q583" s="174"/>
      <c r="R583" s="174"/>
      <c r="S583" s="174"/>
      <c r="T583" s="175"/>
      <c r="AT583" s="170" t="s">
        <v>166</v>
      </c>
      <c r="AU583" s="170" t="s">
        <v>84</v>
      </c>
      <c r="AV583" s="168" t="s">
        <v>84</v>
      </c>
      <c r="AW583" s="168" t="s">
        <v>31</v>
      </c>
      <c r="AX583" s="168" t="s">
        <v>75</v>
      </c>
      <c r="AY583" s="170" t="s">
        <v>158</v>
      </c>
    </row>
    <row r="584" spans="2:51" s="168" customFormat="1">
      <c r="B584" s="169"/>
      <c r="D584" s="162" t="s">
        <v>166</v>
      </c>
      <c r="E584" s="170" t="s">
        <v>1</v>
      </c>
      <c r="F584" s="171" t="s">
        <v>637</v>
      </c>
      <c r="H584" s="172">
        <v>5.72</v>
      </c>
      <c r="L584" s="169"/>
      <c r="M584" s="173"/>
      <c r="N584" s="174"/>
      <c r="O584" s="174"/>
      <c r="P584" s="174"/>
      <c r="Q584" s="174"/>
      <c r="R584" s="174"/>
      <c r="S584" s="174"/>
      <c r="T584" s="175"/>
      <c r="AT584" s="170" t="s">
        <v>166</v>
      </c>
      <c r="AU584" s="170" t="s">
        <v>84</v>
      </c>
      <c r="AV584" s="168" t="s">
        <v>84</v>
      </c>
      <c r="AW584" s="168" t="s">
        <v>31</v>
      </c>
      <c r="AX584" s="168" t="s">
        <v>75</v>
      </c>
      <c r="AY584" s="170" t="s">
        <v>158</v>
      </c>
    </row>
    <row r="585" spans="2:51" s="168" customFormat="1">
      <c r="B585" s="169"/>
      <c r="D585" s="162" t="s">
        <v>166</v>
      </c>
      <c r="E585" s="170" t="s">
        <v>1</v>
      </c>
      <c r="F585" s="171" t="s">
        <v>638</v>
      </c>
      <c r="H585" s="172">
        <v>13.6</v>
      </c>
      <c r="L585" s="169"/>
      <c r="M585" s="173"/>
      <c r="N585" s="174"/>
      <c r="O585" s="174"/>
      <c r="P585" s="174"/>
      <c r="Q585" s="174"/>
      <c r="R585" s="174"/>
      <c r="S585" s="174"/>
      <c r="T585" s="175"/>
      <c r="AT585" s="170" t="s">
        <v>166</v>
      </c>
      <c r="AU585" s="170" t="s">
        <v>84</v>
      </c>
      <c r="AV585" s="168" t="s">
        <v>84</v>
      </c>
      <c r="AW585" s="168" t="s">
        <v>31</v>
      </c>
      <c r="AX585" s="168" t="s">
        <v>75</v>
      </c>
      <c r="AY585" s="170" t="s">
        <v>158</v>
      </c>
    </row>
    <row r="586" spans="2:51" s="168" customFormat="1">
      <c r="B586" s="169"/>
      <c r="D586" s="162" t="s">
        <v>166</v>
      </c>
      <c r="E586" s="170" t="s">
        <v>1</v>
      </c>
      <c r="F586" s="171" t="s">
        <v>639</v>
      </c>
      <c r="H586" s="172">
        <v>8.7799999999999994</v>
      </c>
      <c r="L586" s="169"/>
      <c r="M586" s="173"/>
      <c r="N586" s="174"/>
      <c r="O586" s="174"/>
      <c r="P586" s="174"/>
      <c r="Q586" s="174"/>
      <c r="R586" s="174"/>
      <c r="S586" s="174"/>
      <c r="T586" s="175"/>
      <c r="AT586" s="170" t="s">
        <v>166</v>
      </c>
      <c r="AU586" s="170" t="s">
        <v>84</v>
      </c>
      <c r="AV586" s="168" t="s">
        <v>84</v>
      </c>
      <c r="AW586" s="168" t="s">
        <v>31</v>
      </c>
      <c r="AX586" s="168" t="s">
        <v>75</v>
      </c>
      <c r="AY586" s="170" t="s">
        <v>158</v>
      </c>
    </row>
    <row r="587" spans="2:51" s="168" customFormat="1">
      <c r="B587" s="169"/>
      <c r="D587" s="162" t="s">
        <v>166</v>
      </c>
      <c r="E587" s="170" t="s">
        <v>1</v>
      </c>
      <c r="F587" s="171" t="s">
        <v>640</v>
      </c>
      <c r="H587" s="172">
        <v>5.18</v>
      </c>
      <c r="L587" s="169"/>
      <c r="M587" s="173"/>
      <c r="N587" s="174"/>
      <c r="O587" s="174"/>
      <c r="P587" s="174"/>
      <c r="Q587" s="174"/>
      <c r="R587" s="174"/>
      <c r="S587" s="174"/>
      <c r="T587" s="175"/>
      <c r="AT587" s="170" t="s">
        <v>166</v>
      </c>
      <c r="AU587" s="170" t="s">
        <v>84</v>
      </c>
      <c r="AV587" s="168" t="s">
        <v>84</v>
      </c>
      <c r="AW587" s="168" t="s">
        <v>31</v>
      </c>
      <c r="AX587" s="168" t="s">
        <v>75</v>
      </c>
      <c r="AY587" s="170" t="s">
        <v>158</v>
      </c>
    </row>
    <row r="588" spans="2:51" s="168" customFormat="1">
      <c r="B588" s="169"/>
      <c r="D588" s="162" t="s">
        <v>166</v>
      </c>
      <c r="E588" s="170" t="s">
        <v>1</v>
      </c>
      <c r="F588" s="171" t="s">
        <v>641</v>
      </c>
      <c r="H588" s="172">
        <v>11.08</v>
      </c>
      <c r="L588" s="169"/>
      <c r="M588" s="173"/>
      <c r="N588" s="174"/>
      <c r="O588" s="174"/>
      <c r="P588" s="174"/>
      <c r="Q588" s="174"/>
      <c r="R588" s="174"/>
      <c r="S588" s="174"/>
      <c r="T588" s="175"/>
      <c r="AT588" s="170" t="s">
        <v>166</v>
      </c>
      <c r="AU588" s="170" t="s">
        <v>84</v>
      </c>
      <c r="AV588" s="168" t="s">
        <v>84</v>
      </c>
      <c r="AW588" s="168" t="s">
        <v>31</v>
      </c>
      <c r="AX588" s="168" t="s">
        <v>75</v>
      </c>
      <c r="AY588" s="170" t="s">
        <v>158</v>
      </c>
    </row>
    <row r="589" spans="2:51" s="168" customFormat="1">
      <c r="B589" s="169"/>
      <c r="D589" s="162" t="s">
        <v>166</v>
      </c>
      <c r="E589" s="170" t="s">
        <v>1</v>
      </c>
      <c r="F589" s="171" t="s">
        <v>642</v>
      </c>
      <c r="H589" s="172">
        <v>17.47</v>
      </c>
      <c r="L589" s="169"/>
      <c r="M589" s="173"/>
      <c r="N589" s="174"/>
      <c r="O589" s="174"/>
      <c r="P589" s="174"/>
      <c r="Q589" s="174"/>
      <c r="R589" s="174"/>
      <c r="S589" s="174"/>
      <c r="T589" s="175"/>
      <c r="AT589" s="170" t="s">
        <v>166</v>
      </c>
      <c r="AU589" s="170" t="s">
        <v>84</v>
      </c>
      <c r="AV589" s="168" t="s">
        <v>84</v>
      </c>
      <c r="AW589" s="168" t="s">
        <v>31</v>
      </c>
      <c r="AX589" s="168" t="s">
        <v>75</v>
      </c>
      <c r="AY589" s="170" t="s">
        <v>158</v>
      </c>
    </row>
    <row r="590" spans="2:51" s="168" customFormat="1">
      <c r="B590" s="169"/>
      <c r="D590" s="162" t="s">
        <v>166</v>
      </c>
      <c r="E590" s="170" t="s">
        <v>1</v>
      </c>
      <c r="F590" s="171" t="s">
        <v>643</v>
      </c>
      <c r="H590" s="172">
        <v>7.66</v>
      </c>
      <c r="L590" s="169"/>
      <c r="M590" s="173"/>
      <c r="N590" s="174"/>
      <c r="O590" s="174"/>
      <c r="P590" s="174"/>
      <c r="Q590" s="174"/>
      <c r="R590" s="174"/>
      <c r="S590" s="174"/>
      <c r="T590" s="175"/>
      <c r="AT590" s="170" t="s">
        <v>166</v>
      </c>
      <c r="AU590" s="170" t="s">
        <v>84</v>
      </c>
      <c r="AV590" s="168" t="s">
        <v>84</v>
      </c>
      <c r="AW590" s="168" t="s">
        <v>31</v>
      </c>
      <c r="AX590" s="168" t="s">
        <v>75</v>
      </c>
      <c r="AY590" s="170" t="s">
        <v>158</v>
      </c>
    </row>
    <row r="591" spans="2:51" s="184" customFormat="1">
      <c r="B591" s="185"/>
      <c r="D591" s="162" t="s">
        <v>166</v>
      </c>
      <c r="E591" s="186" t="s">
        <v>1</v>
      </c>
      <c r="F591" s="187" t="s">
        <v>219</v>
      </c>
      <c r="H591" s="188">
        <v>167.64000000000001</v>
      </c>
      <c r="L591" s="185"/>
      <c r="M591" s="189"/>
      <c r="N591" s="190"/>
      <c r="O591" s="190"/>
      <c r="P591" s="190"/>
      <c r="Q591" s="190"/>
      <c r="R591" s="190"/>
      <c r="S591" s="190"/>
      <c r="T591" s="191"/>
      <c r="AT591" s="186" t="s">
        <v>166</v>
      </c>
      <c r="AU591" s="186" t="s">
        <v>84</v>
      </c>
      <c r="AV591" s="184" t="s">
        <v>87</v>
      </c>
      <c r="AW591" s="184" t="s">
        <v>31</v>
      </c>
      <c r="AX591" s="184" t="s">
        <v>75</v>
      </c>
      <c r="AY591" s="186" t="s">
        <v>158</v>
      </c>
    </row>
    <row r="592" spans="2:51" s="160" customFormat="1">
      <c r="B592" s="161"/>
      <c r="D592" s="162" t="s">
        <v>166</v>
      </c>
      <c r="E592" s="163" t="s">
        <v>1</v>
      </c>
      <c r="F592" s="164" t="s">
        <v>206</v>
      </c>
      <c r="H592" s="163" t="s">
        <v>1</v>
      </c>
      <c r="L592" s="161"/>
      <c r="M592" s="165"/>
      <c r="N592" s="166"/>
      <c r="O592" s="166"/>
      <c r="P592" s="166"/>
      <c r="Q592" s="166"/>
      <c r="R592" s="166"/>
      <c r="S592" s="166"/>
      <c r="T592" s="167"/>
      <c r="AT592" s="163" t="s">
        <v>166</v>
      </c>
      <c r="AU592" s="163" t="s">
        <v>84</v>
      </c>
      <c r="AV592" s="160" t="s">
        <v>80</v>
      </c>
      <c r="AW592" s="160" t="s">
        <v>31</v>
      </c>
      <c r="AX592" s="160" t="s">
        <v>75</v>
      </c>
      <c r="AY592" s="163" t="s">
        <v>158</v>
      </c>
    </row>
    <row r="593" spans="1:65" s="168" customFormat="1">
      <c r="B593" s="169"/>
      <c r="D593" s="162" t="s">
        <v>166</v>
      </c>
      <c r="E593" s="170" t="s">
        <v>1</v>
      </c>
      <c r="F593" s="171" t="s">
        <v>644</v>
      </c>
      <c r="H593" s="172">
        <v>47.45</v>
      </c>
      <c r="L593" s="169"/>
      <c r="M593" s="173"/>
      <c r="N593" s="174"/>
      <c r="O593" s="174"/>
      <c r="P593" s="174"/>
      <c r="Q593" s="174"/>
      <c r="R593" s="174"/>
      <c r="S593" s="174"/>
      <c r="T593" s="175"/>
      <c r="AT593" s="170" t="s">
        <v>166</v>
      </c>
      <c r="AU593" s="170" t="s">
        <v>84</v>
      </c>
      <c r="AV593" s="168" t="s">
        <v>84</v>
      </c>
      <c r="AW593" s="168" t="s">
        <v>31</v>
      </c>
      <c r="AX593" s="168" t="s">
        <v>75</v>
      </c>
      <c r="AY593" s="170" t="s">
        <v>158</v>
      </c>
    </row>
    <row r="594" spans="1:65" s="168" customFormat="1">
      <c r="B594" s="169"/>
      <c r="D594" s="162" t="s">
        <v>166</v>
      </c>
      <c r="E594" s="170" t="s">
        <v>1</v>
      </c>
      <c r="F594" s="171" t="s">
        <v>645</v>
      </c>
      <c r="H594" s="172">
        <v>7</v>
      </c>
      <c r="L594" s="169"/>
      <c r="M594" s="173"/>
      <c r="N594" s="174"/>
      <c r="O594" s="174"/>
      <c r="P594" s="174"/>
      <c r="Q594" s="174"/>
      <c r="R594" s="174"/>
      <c r="S594" s="174"/>
      <c r="T594" s="175"/>
      <c r="AT594" s="170" t="s">
        <v>166</v>
      </c>
      <c r="AU594" s="170" t="s">
        <v>84</v>
      </c>
      <c r="AV594" s="168" t="s">
        <v>84</v>
      </c>
      <c r="AW594" s="168" t="s">
        <v>31</v>
      </c>
      <c r="AX594" s="168" t="s">
        <v>75</v>
      </c>
      <c r="AY594" s="170" t="s">
        <v>158</v>
      </c>
    </row>
    <row r="595" spans="1:65" s="168" customFormat="1">
      <c r="B595" s="169"/>
      <c r="D595" s="162" t="s">
        <v>166</v>
      </c>
      <c r="E595" s="170" t="s">
        <v>1</v>
      </c>
      <c r="F595" s="171" t="s">
        <v>646</v>
      </c>
      <c r="H595" s="172">
        <v>5.5</v>
      </c>
      <c r="L595" s="169"/>
      <c r="M595" s="173"/>
      <c r="N595" s="174"/>
      <c r="O595" s="174"/>
      <c r="P595" s="174"/>
      <c r="Q595" s="174"/>
      <c r="R595" s="174"/>
      <c r="S595" s="174"/>
      <c r="T595" s="175"/>
      <c r="AT595" s="170" t="s">
        <v>166</v>
      </c>
      <c r="AU595" s="170" t="s">
        <v>84</v>
      </c>
      <c r="AV595" s="168" t="s">
        <v>84</v>
      </c>
      <c r="AW595" s="168" t="s">
        <v>31</v>
      </c>
      <c r="AX595" s="168" t="s">
        <v>75</v>
      </c>
      <c r="AY595" s="170" t="s">
        <v>158</v>
      </c>
    </row>
    <row r="596" spans="1:65" s="168" customFormat="1">
      <c r="B596" s="169"/>
      <c r="D596" s="162" t="s">
        <v>166</v>
      </c>
      <c r="E596" s="170" t="s">
        <v>1</v>
      </c>
      <c r="F596" s="171" t="s">
        <v>647</v>
      </c>
      <c r="H596" s="172">
        <v>4.32</v>
      </c>
      <c r="L596" s="169"/>
      <c r="M596" s="173"/>
      <c r="N596" s="174"/>
      <c r="O596" s="174"/>
      <c r="P596" s="174"/>
      <c r="Q596" s="174"/>
      <c r="R596" s="174"/>
      <c r="S596" s="174"/>
      <c r="T596" s="175"/>
      <c r="AT596" s="170" t="s">
        <v>166</v>
      </c>
      <c r="AU596" s="170" t="s">
        <v>84</v>
      </c>
      <c r="AV596" s="168" t="s">
        <v>84</v>
      </c>
      <c r="AW596" s="168" t="s">
        <v>31</v>
      </c>
      <c r="AX596" s="168" t="s">
        <v>75</v>
      </c>
      <c r="AY596" s="170" t="s">
        <v>158</v>
      </c>
    </row>
    <row r="597" spans="1:65" s="168" customFormat="1">
      <c r="B597" s="169"/>
      <c r="D597" s="162" t="s">
        <v>166</v>
      </c>
      <c r="E597" s="170" t="s">
        <v>1</v>
      </c>
      <c r="F597" s="171" t="s">
        <v>648</v>
      </c>
      <c r="H597" s="172">
        <v>7.68</v>
      </c>
      <c r="L597" s="169"/>
      <c r="M597" s="173"/>
      <c r="N597" s="174"/>
      <c r="O597" s="174"/>
      <c r="P597" s="174"/>
      <c r="Q597" s="174"/>
      <c r="R597" s="174"/>
      <c r="S597" s="174"/>
      <c r="T597" s="175"/>
      <c r="AT597" s="170" t="s">
        <v>166</v>
      </c>
      <c r="AU597" s="170" t="s">
        <v>84</v>
      </c>
      <c r="AV597" s="168" t="s">
        <v>84</v>
      </c>
      <c r="AW597" s="168" t="s">
        <v>31</v>
      </c>
      <c r="AX597" s="168" t="s">
        <v>75</v>
      </c>
      <c r="AY597" s="170" t="s">
        <v>158</v>
      </c>
    </row>
    <row r="598" spans="1:65" s="184" customFormat="1">
      <c r="B598" s="185"/>
      <c r="D598" s="162" t="s">
        <v>166</v>
      </c>
      <c r="E598" s="186" t="s">
        <v>1</v>
      </c>
      <c r="F598" s="187" t="s">
        <v>219</v>
      </c>
      <c r="H598" s="188">
        <v>71.950000000000017</v>
      </c>
      <c r="L598" s="185"/>
      <c r="M598" s="189"/>
      <c r="N598" s="190"/>
      <c r="O598" s="190"/>
      <c r="P598" s="190"/>
      <c r="Q598" s="190"/>
      <c r="R598" s="190"/>
      <c r="S598" s="190"/>
      <c r="T598" s="191"/>
      <c r="AT598" s="186" t="s">
        <v>166</v>
      </c>
      <c r="AU598" s="186" t="s">
        <v>84</v>
      </c>
      <c r="AV598" s="184" t="s">
        <v>87</v>
      </c>
      <c r="AW598" s="184" t="s">
        <v>31</v>
      </c>
      <c r="AX598" s="184" t="s">
        <v>75</v>
      </c>
      <c r="AY598" s="186" t="s">
        <v>158</v>
      </c>
    </row>
    <row r="599" spans="1:65" s="160" customFormat="1">
      <c r="B599" s="161"/>
      <c r="D599" s="162" t="s">
        <v>166</v>
      </c>
      <c r="E599" s="163" t="s">
        <v>1</v>
      </c>
      <c r="F599" s="164" t="s">
        <v>209</v>
      </c>
      <c r="H599" s="163" t="s">
        <v>1</v>
      </c>
      <c r="L599" s="161"/>
      <c r="M599" s="165"/>
      <c r="N599" s="166"/>
      <c r="O599" s="166"/>
      <c r="P599" s="166"/>
      <c r="Q599" s="166"/>
      <c r="R599" s="166"/>
      <c r="S599" s="166"/>
      <c r="T599" s="167"/>
      <c r="AT599" s="163" t="s">
        <v>166</v>
      </c>
      <c r="AU599" s="163" t="s">
        <v>84</v>
      </c>
      <c r="AV599" s="160" t="s">
        <v>80</v>
      </c>
      <c r="AW599" s="160" t="s">
        <v>31</v>
      </c>
      <c r="AX599" s="160" t="s">
        <v>75</v>
      </c>
      <c r="AY599" s="163" t="s">
        <v>158</v>
      </c>
    </row>
    <row r="600" spans="1:65" s="168" customFormat="1">
      <c r="B600" s="169"/>
      <c r="D600" s="162" t="s">
        <v>166</v>
      </c>
      <c r="E600" s="170" t="s">
        <v>1</v>
      </c>
      <c r="F600" s="171" t="s">
        <v>649</v>
      </c>
      <c r="H600" s="172">
        <v>143.9</v>
      </c>
      <c r="L600" s="169"/>
      <c r="M600" s="173"/>
      <c r="N600" s="174"/>
      <c r="O600" s="174"/>
      <c r="P600" s="174"/>
      <c r="Q600" s="174"/>
      <c r="R600" s="174"/>
      <c r="S600" s="174"/>
      <c r="T600" s="175"/>
      <c r="AT600" s="170" t="s">
        <v>166</v>
      </c>
      <c r="AU600" s="170" t="s">
        <v>84</v>
      </c>
      <c r="AV600" s="168" t="s">
        <v>84</v>
      </c>
      <c r="AW600" s="168" t="s">
        <v>31</v>
      </c>
      <c r="AX600" s="168" t="s">
        <v>75</v>
      </c>
      <c r="AY600" s="170" t="s">
        <v>158</v>
      </c>
    </row>
    <row r="601" spans="1:65" s="184" customFormat="1">
      <c r="B601" s="185"/>
      <c r="D601" s="162" t="s">
        <v>166</v>
      </c>
      <c r="E601" s="186" t="s">
        <v>1</v>
      </c>
      <c r="F601" s="187" t="s">
        <v>219</v>
      </c>
      <c r="H601" s="188">
        <v>143.9</v>
      </c>
      <c r="L601" s="185"/>
      <c r="M601" s="189"/>
      <c r="N601" s="190"/>
      <c r="O601" s="190"/>
      <c r="P601" s="190"/>
      <c r="Q601" s="190"/>
      <c r="R601" s="190"/>
      <c r="S601" s="190"/>
      <c r="T601" s="191"/>
      <c r="AT601" s="186" t="s">
        <v>166</v>
      </c>
      <c r="AU601" s="186" t="s">
        <v>84</v>
      </c>
      <c r="AV601" s="184" t="s">
        <v>87</v>
      </c>
      <c r="AW601" s="184" t="s">
        <v>31</v>
      </c>
      <c r="AX601" s="184" t="s">
        <v>75</v>
      </c>
      <c r="AY601" s="186" t="s">
        <v>158</v>
      </c>
    </row>
    <row r="602" spans="1:65" s="176" customFormat="1">
      <c r="B602" s="177"/>
      <c r="D602" s="162" t="s">
        <v>166</v>
      </c>
      <c r="E602" s="178" t="s">
        <v>1</v>
      </c>
      <c r="F602" s="179" t="s">
        <v>198</v>
      </c>
      <c r="H602" s="180">
        <v>383.49</v>
      </c>
      <c r="L602" s="177"/>
      <c r="M602" s="181"/>
      <c r="N602" s="182"/>
      <c r="O602" s="182"/>
      <c r="P602" s="182"/>
      <c r="Q602" s="182"/>
      <c r="R602" s="182"/>
      <c r="S602" s="182"/>
      <c r="T602" s="183"/>
      <c r="AT602" s="178" t="s">
        <v>166</v>
      </c>
      <c r="AU602" s="178" t="s">
        <v>84</v>
      </c>
      <c r="AV602" s="176" t="s">
        <v>90</v>
      </c>
      <c r="AW602" s="176" t="s">
        <v>31</v>
      </c>
      <c r="AX602" s="176" t="s">
        <v>80</v>
      </c>
      <c r="AY602" s="178" t="s">
        <v>158</v>
      </c>
    </row>
    <row r="603" spans="1:65" s="25" customFormat="1" ht="21.75" customHeight="1">
      <c r="A603" s="21"/>
      <c r="B603" s="22"/>
      <c r="C603" s="148" t="s">
        <v>650</v>
      </c>
      <c r="D603" s="148" t="s">
        <v>160</v>
      </c>
      <c r="E603" s="149" t="s">
        <v>651</v>
      </c>
      <c r="F603" s="150" t="s">
        <v>652</v>
      </c>
      <c r="G603" s="151" t="s">
        <v>189</v>
      </c>
      <c r="H603" s="152">
        <v>165.54300000000001</v>
      </c>
      <c r="I603" s="1"/>
      <c r="J603" s="153">
        <f>ROUND(I603*H603,2)</f>
        <v>0</v>
      </c>
      <c r="K603" s="150" t="s">
        <v>164</v>
      </c>
      <c r="L603" s="22"/>
      <c r="M603" s="154" t="s">
        <v>1</v>
      </c>
      <c r="N603" s="155" t="s">
        <v>40</v>
      </c>
      <c r="O603" s="49"/>
      <c r="P603" s="156">
        <f>O603*H603</f>
        <v>0</v>
      </c>
      <c r="Q603" s="156">
        <v>0</v>
      </c>
      <c r="R603" s="156">
        <f>Q603*H603</f>
        <v>0</v>
      </c>
      <c r="S603" s="156">
        <v>7.5999999999999998E-2</v>
      </c>
      <c r="T603" s="157">
        <f>S603*H603</f>
        <v>12.581268</v>
      </c>
      <c r="U603" s="21"/>
      <c r="V603" s="21"/>
      <c r="W603" s="21"/>
      <c r="X603" s="21"/>
      <c r="Y603" s="21"/>
      <c r="Z603" s="21"/>
      <c r="AA603" s="21"/>
      <c r="AB603" s="21"/>
      <c r="AC603" s="21"/>
      <c r="AD603" s="21"/>
      <c r="AE603" s="21"/>
      <c r="AR603" s="158" t="s">
        <v>90</v>
      </c>
      <c r="AT603" s="158" t="s">
        <v>160</v>
      </c>
      <c r="AU603" s="158" t="s">
        <v>84</v>
      </c>
      <c r="AY603" s="8" t="s">
        <v>158</v>
      </c>
      <c r="BE603" s="159">
        <f>IF(N603="základní",J603,0)</f>
        <v>0</v>
      </c>
      <c r="BF603" s="159">
        <f>IF(N603="snížená",J603,0)</f>
        <v>0</v>
      </c>
      <c r="BG603" s="159">
        <f>IF(N603="zákl. přenesená",J603,0)</f>
        <v>0</v>
      </c>
      <c r="BH603" s="159">
        <f>IF(N603="sníž. přenesená",J603,0)</f>
        <v>0</v>
      </c>
      <c r="BI603" s="159">
        <f>IF(N603="nulová",J603,0)</f>
        <v>0</v>
      </c>
      <c r="BJ603" s="8" t="s">
        <v>80</v>
      </c>
      <c r="BK603" s="159">
        <f>ROUND(I603*H603,2)</f>
        <v>0</v>
      </c>
      <c r="BL603" s="8" t="s">
        <v>90</v>
      </c>
      <c r="BM603" s="158" t="s">
        <v>653</v>
      </c>
    </row>
    <row r="604" spans="1:65" s="160" customFormat="1">
      <c r="B604" s="161"/>
      <c r="D604" s="162" t="s">
        <v>166</v>
      </c>
      <c r="E604" s="163" t="s">
        <v>1</v>
      </c>
      <c r="F604" s="164" t="s">
        <v>167</v>
      </c>
      <c r="H604" s="163" t="s">
        <v>1</v>
      </c>
      <c r="L604" s="161"/>
      <c r="M604" s="165"/>
      <c r="N604" s="166"/>
      <c r="O604" s="166"/>
      <c r="P604" s="166"/>
      <c r="Q604" s="166"/>
      <c r="R604" s="166"/>
      <c r="S604" s="166"/>
      <c r="T604" s="167"/>
      <c r="AT604" s="163" t="s">
        <v>166</v>
      </c>
      <c r="AU604" s="163" t="s">
        <v>84</v>
      </c>
      <c r="AV604" s="160" t="s">
        <v>80</v>
      </c>
      <c r="AW604" s="160" t="s">
        <v>31</v>
      </c>
      <c r="AX604" s="160" t="s">
        <v>75</v>
      </c>
      <c r="AY604" s="163" t="s">
        <v>158</v>
      </c>
    </row>
    <row r="605" spans="1:65" s="160" customFormat="1">
      <c r="B605" s="161"/>
      <c r="D605" s="162" t="s">
        <v>166</v>
      </c>
      <c r="E605" s="163" t="s">
        <v>1</v>
      </c>
      <c r="F605" s="164" t="s">
        <v>654</v>
      </c>
      <c r="H605" s="163" t="s">
        <v>1</v>
      </c>
      <c r="L605" s="161"/>
      <c r="M605" s="165"/>
      <c r="N605" s="166"/>
      <c r="O605" s="166"/>
      <c r="P605" s="166"/>
      <c r="Q605" s="166"/>
      <c r="R605" s="166"/>
      <c r="S605" s="166"/>
      <c r="T605" s="167"/>
      <c r="AT605" s="163" t="s">
        <v>166</v>
      </c>
      <c r="AU605" s="163" t="s">
        <v>84</v>
      </c>
      <c r="AV605" s="160" t="s">
        <v>80</v>
      </c>
      <c r="AW605" s="160" t="s">
        <v>31</v>
      </c>
      <c r="AX605" s="160" t="s">
        <v>75</v>
      </c>
      <c r="AY605" s="163" t="s">
        <v>158</v>
      </c>
    </row>
    <row r="606" spans="1:65" s="168" customFormat="1">
      <c r="B606" s="169"/>
      <c r="D606" s="162" t="s">
        <v>166</v>
      </c>
      <c r="E606" s="170" t="s">
        <v>1</v>
      </c>
      <c r="F606" s="171" t="s">
        <v>655</v>
      </c>
      <c r="H606" s="172">
        <v>22.064</v>
      </c>
      <c r="L606" s="169"/>
      <c r="M606" s="173"/>
      <c r="N606" s="174"/>
      <c r="O606" s="174"/>
      <c r="P606" s="174"/>
      <c r="Q606" s="174"/>
      <c r="R606" s="174"/>
      <c r="S606" s="174"/>
      <c r="T606" s="175"/>
      <c r="AT606" s="170" t="s">
        <v>166</v>
      </c>
      <c r="AU606" s="170" t="s">
        <v>84</v>
      </c>
      <c r="AV606" s="168" t="s">
        <v>84</v>
      </c>
      <c r="AW606" s="168" t="s">
        <v>31</v>
      </c>
      <c r="AX606" s="168" t="s">
        <v>75</v>
      </c>
      <c r="AY606" s="170" t="s">
        <v>158</v>
      </c>
    </row>
    <row r="607" spans="1:65" s="168" customFormat="1">
      <c r="B607" s="169"/>
      <c r="D607" s="162" t="s">
        <v>166</v>
      </c>
      <c r="E607" s="170" t="s">
        <v>1</v>
      </c>
      <c r="F607" s="171" t="s">
        <v>656</v>
      </c>
      <c r="H607" s="172">
        <v>39.203000000000003</v>
      </c>
      <c r="L607" s="169"/>
      <c r="M607" s="173"/>
      <c r="N607" s="174"/>
      <c r="O607" s="174"/>
      <c r="P607" s="174"/>
      <c r="Q607" s="174"/>
      <c r="R607" s="174"/>
      <c r="S607" s="174"/>
      <c r="T607" s="175"/>
      <c r="AT607" s="170" t="s">
        <v>166</v>
      </c>
      <c r="AU607" s="170" t="s">
        <v>84</v>
      </c>
      <c r="AV607" s="168" t="s">
        <v>84</v>
      </c>
      <c r="AW607" s="168" t="s">
        <v>31</v>
      </c>
      <c r="AX607" s="168" t="s">
        <v>75</v>
      </c>
      <c r="AY607" s="170" t="s">
        <v>158</v>
      </c>
    </row>
    <row r="608" spans="1:65" s="168" customFormat="1">
      <c r="B608" s="169"/>
      <c r="D608" s="162" t="s">
        <v>166</v>
      </c>
      <c r="E608" s="170" t="s">
        <v>1</v>
      </c>
      <c r="F608" s="171" t="s">
        <v>657</v>
      </c>
      <c r="H608" s="172">
        <v>78.406000000000006</v>
      </c>
      <c r="L608" s="169"/>
      <c r="M608" s="173"/>
      <c r="N608" s="174"/>
      <c r="O608" s="174"/>
      <c r="P608" s="174"/>
      <c r="Q608" s="174"/>
      <c r="R608" s="174"/>
      <c r="S608" s="174"/>
      <c r="T608" s="175"/>
      <c r="AT608" s="170" t="s">
        <v>166</v>
      </c>
      <c r="AU608" s="170" t="s">
        <v>84</v>
      </c>
      <c r="AV608" s="168" t="s">
        <v>84</v>
      </c>
      <c r="AW608" s="168" t="s">
        <v>31</v>
      </c>
      <c r="AX608" s="168" t="s">
        <v>75</v>
      </c>
      <c r="AY608" s="170" t="s">
        <v>158</v>
      </c>
    </row>
    <row r="609" spans="1:65" s="160" customFormat="1">
      <c r="B609" s="161"/>
      <c r="D609" s="162" t="s">
        <v>166</v>
      </c>
      <c r="E609" s="163" t="s">
        <v>1</v>
      </c>
      <c r="F609" s="164" t="s">
        <v>658</v>
      </c>
      <c r="H609" s="163" t="s">
        <v>1</v>
      </c>
      <c r="L609" s="161"/>
      <c r="M609" s="165"/>
      <c r="N609" s="166"/>
      <c r="O609" s="166"/>
      <c r="P609" s="166"/>
      <c r="Q609" s="166"/>
      <c r="R609" s="166"/>
      <c r="S609" s="166"/>
      <c r="T609" s="167"/>
      <c r="AT609" s="163" t="s">
        <v>166</v>
      </c>
      <c r="AU609" s="163" t="s">
        <v>84</v>
      </c>
      <c r="AV609" s="160" t="s">
        <v>80</v>
      </c>
      <c r="AW609" s="160" t="s">
        <v>31</v>
      </c>
      <c r="AX609" s="160" t="s">
        <v>75</v>
      </c>
      <c r="AY609" s="163" t="s">
        <v>158</v>
      </c>
    </row>
    <row r="610" spans="1:65" s="168" customFormat="1">
      <c r="B610" s="169"/>
      <c r="D610" s="162" t="s">
        <v>166</v>
      </c>
      <c r="E610" s="170" t="s">
        <v>1</v>
      </c>
      <c r="F610" s="171" t="s">
        <v>659</v>
      </c>
      <c r="H610" s="172">
        <v>22.74</v>
      </c>
      <c r="L610" s="169"/>
      <c r="M610" s="173"/>
      <c r="N610" s="174"/>
      <c r="O610" s="174"/>
      <c r="P610" s="174"/>
      <c r="Q610" s="174"/>
      <c r="R610" s="174"/>
      <c r="S610" s="174"/>
      <c r="T610" s="175"/>
      <c r="AT610" s="170" t="s">
        <v>166</v>
      </c>
      <c r="AU610" s="170" t="s">
        <v>84</v>
      </c>
      <c r="AV610" s="168" t="s">
        <v>84</v>
      </c>
      <c r="AW610" s="168" t="s">
        <v>31</v>
      </c>
      <c r="AX610" s="168" t="s">
        <v>75</v>
      </c>
      <c r="AY610" s="170" t="s">
        <v>158</v>
      </c>
    </row>
    <row r="611" spans="1:65" s="168" customFormat="1">
      <c r="B611" s="169"/>
      <c r="D611" s="162" t="s">
        <v>166</v>
      </c>
      <c r="E611" s="170" t="s">
        <v>1</v>
      </c>
      <c r="F611" s="171" t="s">
        <v>660</v>
      </c>
      <c r="H611" s="172">
        <v>3.13</v>
      </c>
      <c r="L611" s="169"/>
      <c r="M611" s="173"/>
      <c r="N611" s="174"/>
      <c r="O611" s="174"/>
      <c r="P611" s="174"/>
      <c r="Q611" s="174"/>
      <c r="R611" s="174"/>
      <c r="S611" s="174"/>
      <c r="T611" s="175"/>
      <c r="AT611" s="170" t="s">
        <v>166</v>
      </c>
      <c r="AU611" s="170" t="s">
        <v>84</v>
      </c>
      <c r="AV611" s="168" t="s">
        <v>84</v>
      </c>
      <c r="AW611" s="168" t="s">
        <v>31</v>
      </c>
      <c r="AX611" s="168" t="s">
        <v>75</v>
      </c>
      <c r="AY611" s="170" t="s">
        <v>158</v>
      </c>
    </row>
    <row r="612" spans="1:65" s="176" customFormat="1">
      <c r="B612" s="177"/>
      <c r="D612" s="162" t="s">
        <v>166</v>
      </c>
      <c r="E612" s="178" t="s">
        <v>1</v>
      </c>
      <c r="F612" s="179" t="s">
        <v>198</v>
      </c>
      <c r="H612" s="180">
        <v>165.54300000000001</v>
      </c>
      <c r="L612" s="177"/>
      <c r="M612" s="181"/>
      <c r="N612" s="182"/>
      <c r="O612" s="182"/>
      <c r="P612" s="182"/>
      <c r="Q612" s="182"/>
      <c r="R612" s="182"/>
      <c r="S612" s="182"/>
      <c r="T612" s="183"/>
      <c r="AT612" s="178" t="s">
        <v>166</v>
      </c>
      <c r="AU612" s="178" t="s">
        <v>84</v>
      </c>
      <c r="AV612" s="176" t="s">
        <v>90</v>
      </c>
      <c r="AW612" s="176" t="s">
        <v>31</v>
      </c>
      <c r="AX612" s="176" t="s">
        <v>80</v>
      </c>
      <c r="AY612" s="178" t="s">
        <v>158</v>
      </c>
    </row>
    <row r="613" spans="1:65" s="25" customFormat="1" ht="21.75" customHeight="1">
      <c r="A613" s="21"/>
      <c r="B613" s="22"/>
      <c r="C613" s="148" t="s">
        <v>661</v>
      </c>
      <c r="D613" s="148" t="s">
        <v>160</v>
      </c>
      <c r="E613" s="149" t="s">
        <v>662</v>
      </c>
      <c r="F613" s="150" t="s">
        <v>663</v>
      </c>
      <c r="G613" s="151" t="s">
        <v>189</v>
      </c>
      <c r="H613" s="152">
        <v>17.140999999999998</v>
      </c>
      <c r="I613" s="1"/>
      <c r="J613" s="153">
        <f>ROUND(I613*H613,2)</f>
        <v>0</v>
      </c>
      <c r="K613" s="150" t="s">
        <v>164</v>
      </c>
      <c r="L613" s="22"/>
      <c r="M613" s="154" t="s">
        <v>1</v>
      </c>
      <c r="N613" s="155" t="s">
        <v>40</v>
      </c>
      <c r="O613" s="49"/>
      <c r="P613" s="156">
        <f>O613*H613</f>
        <v>0</v>
      </c>
      <c r="Q613" s="156">
        <v>0</v>
      </c>
      <c r="R613" s="156">
        <f>Q613*H613</f>
        <v>0</v>
      </c>
      <c r="S613" s="156">
        <v>6.3E-2</v>
      </c>
      <c r="T613" s="157">
        <f>S613*H613</f>
        <v>1.0798829999999999</v>
      </c>
      <c r="U613" s="21"/>
      <c r="V613" s="21"/>
      <c r="W613" s="21"/>
      <c r="X613" s="21"/>
      <c r="Y613" s="21"/>
      <c r="Z613" s="21"/>
      <c r="AA613" s="21"/>
      <c r="AB613" s="21"/>
      <c r="AC613" s="21"/>
      <c r="AD613" s="21"/>
      <c r="AE613" s="21"/>
      <c r="AR613" s="158" t="s">
        <v>90</v>
      </c>
      <c r="AT613" s="158" t="s">
        <v>160</v>
      </c>
      <c r="AU613" s="158" t="s">
        <v>84</v>
      </c>
      <c r="AY613" s="8" t="s">
        <v>158</v>
      </c>
      <c r="BE613" s="159">
        <f>IF(N613="základní",J613,0)</f>
        <v>0</v>
      </c>
      <c r="BF613" s="159">
        <f>IF(N613="snížená",J613,0)</f>
        <v>0</v>
      </c>
      <c r="BG613" s="159">
        <f>IF(N613="zákl. přenesená",J613,0)</f>
        <v>0</v>
      </c>
      <c r="BH613" s="159">
        <f>IF(N613="sníž. přenesená",J613,0)</f>
        <v>0</v>
      </c>
      <c r="BI613" s="159">
        <f>IF(N613="nulová",J613,0)</f>
        <v>0</v>
      </c>
      <c r="BJ613" s="8" t="s">
        <v>80</v>
      </c>
      <c r="BK613" s="159">
        <f>ROUND(I613*H613,2)</f>
        <v>0</v>
      </c>
      <c r="BL613" s="8" t="s">
        <v>90</v>
      </c>
      <c r="BM613" s="158" t="s">
        <v>664</v>
      </c>
    </row>
    <row r="614" spans="1:65" s="160" customFormat="1">
      <c r="B614" s="161"/>
      <c r="D614" s="162" t="s">
        <v>166</v>
      </c>
      <c r="E614" s="163" t="s">
        <v>1</v>
      </c>
      <c r="F614" s="164" t="s">
        <v>167</v>
      </c>
      <c r="H614" s="163" t="s">
        <v>1</v>
      </c>
      <c r="L614" s="161"/>
      <c r="M614" s="165"/>
      <c r="N614" s="166"/>
      <c r="O614" s="166"/>
      <c r="P614" s="166"/>
      <c r="Q614" s="166"/>
      <c r="R614" s="166"/>
      <c r="S614" s="166"/>
      <c r="T614" s="167"/>
      <c r="AT614" s="163" t="s">
        <v>166</v>
      </c>
      <c r="AU614" s="163" t="s">
        <v>84</v>
      </c>
      <c r="AV614" s="160" t="s">
        <v>80</v>
      </c>
      <c r="AW614" s="160" t="s">
        <v>31</v>
      </c>
      <c r="AX614" s="160" t="s">
        <v>75</v>
      </c>
      <c r="AY614" s="163" t="s">
        <v>158</v>
      </c>
    </row>
    <row r="615" spans="1:65" s="160" customFormat="1">
      <c r="B615" s="161"/>
      <c r="D615" s="162" t="s">
        <v>166</v>
      </c>
      <c r="E615" s="163" t="s">
        <v>1</v>
      </c>
      <c r="F615" s="164" t="s">
        <v>654</v>
      </c>
      <c r="H615" s="163" t="s">
        <v>1</v>
      </c>
      <c r="L615" s="161"/>
      <c r="M615" s="165"/>
      <c r="N615" s="166"/>
      <c r="O615" s="166"/>
      <c r="P615" s="166"/>
      <c r="Q615" s="166"/>
      <c r="R615" s="166"/>
      <c r="S615" s="166"/>
      <c r="T615" s="167"/>
      <c r="AT615" s="163" t="s">
        <v>166</v>
      </c>
      <c r="AU615" s="163" t="s">
        <v>84</v>
      </c>
      <c r="AV615" s="160" t="s">
        <v>80</v>
      </c>
      <c r="AW615" s="160" t="s">
        <v>31</v>
      </c>
      <c r="AX615" s="160" t="s">
        <v>75</v>
      </c>
      <c r="AY615" s="163" t="s">
        <v>158</v>
      </c>
    </row>
    <row r="616" spans="1:65" s="168" customFormat="1">
      <c r="B616" s="169"/>
      <c r="D616" s="162" t="s">
        <v>166</v>
      </c>
      <c r="E616" s="170" t="s">
        <v>1</v>
      </c>
      <c r="F616" s="171" t="s">
        <v>665</v>
      </c>
      <c r="H616" s="172">
        <v>8.57</v>
      </c>
      <c r="L616" s="169"/>
      <c r="M616" s="173"/>
      <c r="N616" s="174"/>
      <c r="O616" s="174"/>
      <c r="P616" s="174"/>
      <c r="Q616" s="174"/>
      <c r="R616" s="174"/>
      <c r="S616" s="174"/>
      <c r="T616" s="175"/>
      <c r="AT616" s="170" t="s">
        <v>166</v>
      </c>
      <c r="AU616" s="170" t="s">
        <v>84</v>
      </c>
      <c r="AV616" s="168" t="s">
        <v>84</v>
      </c>
      <c r="AW616" s="168" t="s">
        <v>31</v>
      </c>
      <c r="AX616" s="168" t="s">
        <v>75</v>
      </c>
      <c r="AY616" s="170" t="s">
        <v>158</v>
      </c>
    </row>
    <row r="617" spans="1:65" s="168" customFormat="1">
      <c r="B617" s="169"/>
      <c r="D617" s="162" t="s">
        <v>166</v>
      </c>
      <c r="E617" s="170" t="s">
        <v>1</v>
      </c>
      <c r="F617" s="171" t="s">
        <v>666</v>
      </c>
      <c r="H617" s="172">
        <v>2.8570000000000002</v>
      </c>
      <c r="L617" s="169"/>
      <c r="M617" s="173"/>
      <c r="N617" s="174"/>
      <c r="O617" s="174"/>
      <c r="P617" s="174"/>
      <c r="Q617" s="174"/>
      <c r="R617" s="174"/>
      <c r="S617" s="174"/>
      <c r="T617" s="175"/>
      <c r="AT617" s="170" t="s">
        <v>166</v>
      </c>
      <c r="AU617" s="170" t="s">
        <v>84</v>
      </c>
      <c r="AV617" s="168" t="s">
        <v>84</v>
      </c>
      <c r="AW617" s="168" t="s">
        <v>31</v>
      </c>
      <c r="AX617" s="168" t="s">
        <v>75</v>
      </c>
      <c r="AY617" s="170" t="s">
        <v>158</v>
      </c>
    </row>
    <row r="618" spans="1:65" s="168" customFormat="1">
      <c r="B618" s="169"/>
      <c r="D618" s="162" t="s">
        <v>166</v>
      </c>
      <c r="E618" s="170" t="s">
        <v>1</v>
      </c>
      <c r="F618" s="171" t="s">
        <v>667</v>
      </c>
      <c r="H618" s="172">
        <v>5.7140000000000004</v>
      </c>
      <c r="L618" s="169"/>
      <c r="M618" s="173"/>
      <c r="N618" s="174"/>
      <c r="O618" s="174"/>
      <c r="P618" s="174"/>
      <c r="Q618" s="174"/>
      <c r="R618" s="174"/>
      <c r="S618" s="174"/>
      <c r="T618" s="175"/>
      <c r="AT618" s="170" t="s">
        <v>166</v>
      </c>
      <c r="AU618" s="170" t="s">
        <v>84</v>
      </c>
      <c r="AV618" s="168" t="s">
        <v>84</v>
      </c>
      <c r="AW618" s="168" t="s">
        <v>31</v>
      </c>
      <c r="AX618" s="168" t="s">
        <v>75</v>
      </c>
      <c r="AY618" s="170" t="s">
        <v>158</v>
      </c>
    </row>
    <row r="619" spans="1:65" s="176" customFormat="1">
      <c r="B619" s="177"/>
      <c r="D619" s="162" t="s">
        <v>166</v>
      </c>
      <c r="E619" s="178" t="s">
        <v>1</v>
      </c>
      <c r="F619" s="179" t="s">
        <v>198</v>
      </c>
      <c r="H619" s="180">
        <v>17.140999999999998</v>
      </c>
      <c r="L619" s="177"/>
      <c r="M619" s="181"/>
      <c r="N619" s="182"/>
      <c r="O619" s="182"/>
      <c r="P619" s="182"/>
      <c r="Q619" s="182"/>
      <c r="R619" s="182"/>
      <c r="S619" s="182"/>
      <c r="T619" s="183"/>
      <c r="AT619" s="178" t="s">
        <v>166</v>
      </c>
      <c r="AU619" s="178" t="s">
        <v>84</v>
      </c>
      <c r="AV619" s="176" t="s">
        <v>90</v>
      </c>
      <c r="AW619" s="176" t="s">
        <v>31</v>
      </c>
      <c r="AX619" s="176" t="s">
        <v>80</v>
      </c>
      <c r="AY619" s="178" t="s">
        <v>158</v>
      </c>
    </row>
    <row r="620" spans="1:65" s="25" customFormat="1" ht="16.5" customHeight="1">
      <c r="A620" s="21"/>
      <c r="B620" s="22"/>
      <c r="C620" s="148" t="s">
        <v>668</v>
      </c>
      <c r="D620" s="148" t="s">
        <v>160</v>
      </c>
      <c r="E620" s="149" t="s">
        <v>669</v>
      </c>
      <c r="F620" s="150" t="s">
        <v>670</v>
      </c>
      <c r="G620" s="151" t="s">
        <v>578</v>
      </c>
      <c r="H620" s="152">
        <v>1</v>
      </c>
      <c r="I620" s="1"/>
      <c r="J620" s="153">
        <f>ROUND(I620*H620,2)</f>
        <v>0</v>
      </c>
      <c r="K620" s="150" t="s">
        <v>1</v>
      </c>
      <c r="L620" s="22"/>
      <c r="M620" s="154" t="s">
        <v>1</v>
      </c>
      <c r="N620" s="155" t="s">
        <v>40</v>
      </c>
      <c r="O620" s="49"/>
      <c r="P620" s="156">
        <f>O620*H620</f>
        <v>0</v>
      </c>
      <c r="Q620" s="156">
        <v>0</v>
      </c>
      <c r="R620" s="156">
        <f>Q620*H620</f>
        <v>0</v>
      </c>
      <c r="S620" s="156">
        <v>0</v>
      </c>
      <c r="T620" s="157">
        <f>S620*H620</f>
        <v>0</v>
      </c>
      <c r="U620" s="21"/>
      <c r="V620" s="21"/>
      <c r="W620" s="21"/>
      <c r="X620" s="21"/>
      <c r="Y620" s="21"/>
      <c r="Z620" s="21"/>
      <c r="AA620" s="21"/>
      <c r="AB620" s="21"/>
      <c r="AC620" s="21"/>
      <c r="AD620" s="21"/>
      <c r="AE620" s="21"/>
      <c r="AR620" s="158" t="s">
        <v>90</v>
      </c>
      <c r="AT620" s="158" t="s">
        <v>160</v>
      </c>
      <c r="AU620" s="158" t="s">
        <v>84</v>
      </c>
      <c r="AY620" s="8" t="s">
        <v>158</v>
      </c>
      <c r="BE620" s="159">
        <f>IF(N620="základní",J620,0)</f>
        <v>0</v>
      </c>
      <c r="BF620" s="159">
        <f>IF(N620="snížená",J620,0)</f>
        <v>0</v>
      </c>
      <c r="BG620" s="159">
        <f>IF(N620="zákl. přenesená",J620,0)</f>
        <v>0</v>
      </c>
      <c r="BH620" s="159">
        <f>IF(N620="sníž. přenesená",J620,0)</f>
        <v>0</v>
      </c>
      <c r="BI620" s="159">
        <f>IF(N620="nulová",J620,0)</f>
        <v>0</v>
      </c>
      <c r="BJ620" s="8" t="s">
        <v>80</v>
      </c>
      <c r="BK620" s="159">
        <f>ROUND(I620*H620,2)</f>
        <v>0</v>
      </c>
      <c r="BL620" s="8" t="s">
        <v>90</v>
      </c>
      <c r="BM620" s="158" t="s">
        <v>671</v>
      </c>
    </row>
    <row r="621" spans="1:65" s="25" customFormat="1" ht="24.2" customHeight="1">
      <c r="A621" s="21"/>
      <c r="B621" s="22"/>
      <c r="C621" s="148" t="s">
        <v>672</v>
      </c>
      <c r="D621" s="148" t="s">
        <v>160</v>
      </c>
      <c r="E621" s="149" t="s">
        <v>673</v>
      </c>
      <c r="F621" s="150" t="s">
        <v>674</v>
      </c>
      <c r="G621" s="151" t="s">
        <v>173</v>
      </c>
      <c r="H621" s="152">
        <v>14</v>
      </c>
      <c r="I621" s="1"/>
      <c r="J621" s="153">
        <f>ROUND(I621*H621,2)</f>
        <v>0</v>
      </c>
      <c r="K621" s="150" t="s">
        <v>1</v>
      </c>
      <c r="L621" s="22"/>
      <c r="M621" s="154" t="s">
        <v>1</v>
      </c>
      <c r="N621" s="155" t="s">
        <v>40</v>
      </c>
      <c r="O621" s="49"/>
      <c r="P621" s="156">
        <f>O621*H621</f>
        <v>0</v>
      </c>
      <c r="Q621" s="156">
        <v>0</v>
      </c>
      <c r="R621" s="156">
        <f>Q621*H621</f>
        <v>0</v>
      </c>
      <c r="S621" s="156">
        <v>0</v>
      </c>
      <c r="T621" s="157">
        <f>S621*H621</f>
        <v>0</v>
      </c>
      <c r="U621" s="21"/>
      <c r="V621" s="21"/>
      <c r="W621" s="21"/>
      <c r="X621" s="21"/>
      <c r="Y621" s="21"/>
      <c r="Z621" s="21"/>
      <c r="AA621" s="21"/>
      <c r="AB621" s="21"/>
      <c r="AC621" s="21"/>
      <c r="AD621" s="21"/>
      <c r="AE621" s="21"/>
      <c r="AR621" s="158" t="s">
        <v>90</v>
      </c>
      <c r="AT621" s="158" t="s">
        <v>160</v>
      </c>
      <c r="AU621" s="158" t="s">
        <v>84</v>
      </c>
      <c r="AY621" s="8" t="s">
        <v>158</v>
      </c>
      <c r="BE621" s="159">
        <f>IF(N621="základní",J621,0)</f>
        <v>0</v>
      </c>
      <c r="BF621" s="159">
        <f>IF(N621="snížená",J621,0)</f>
        <v>0</v>
      </c>
      <c r="BG621" s="159">
        <f>IF(N621="zákl. přenesená",J621,0)</f>
        <v>0</v>
      </c>
      <c r="BH621" s="159">
        <f>IF(N621="sníž. přenesená",J621,0)</f>
        <v>0</v>
      </c>
      <c r="BI621" s="159">
        <f>IF(N621="nulová",J621,0)</f>
        <v>0</v>
      </c>
      <c r="BJ621" s="8" t="s">
        <v>80</v>
      </c>
      <c r="BK621" s="159">
        <f>ROUND(I621*H621,2)</f>
        <v>0</v>
      </c>
      <c r="BL621" s="8" t="s">
        <v>90</v>
      </c>
      <c r="BM621" s="158" t="s">
        <v>675</v>
      </c>
    </row>
    <row r="622" spans="1:65" s="25" customFormat="1" ht="24.2" customHeight="1">
      <c r="A622" s="21"/>
      <c r="B622" s="22"/>
      <c r="C622" s="148" t="s">
        <v>676</v>
      </c>
      <c r="D622" s="148" t="s">
        <v>160</v>
      </c>
      <c r="E622" s="149" t="s">
        <v>677</v>
      </c>
      <c r="F622" s="150" t="s">
        <v>678</v>
      </c>
      <c r="G622" s="151" t="s">
        <v>173</v>
      </c>
      <c r="H622" s="152">
        <v>4</v>
      </c>
      <c r="I622" s="1"/>
      <c r="J622" s="153">
        <f>ROUND(I622*H622,2)</f>
        <v>0</v>
      </c>
      <c r="K622" s="150" t="s">
        <v>164</v>
      </c>
      <c r="L622" s="22"/>
      <c r="M622" s="154" t="s">
        <v>1</v>
      </c>
      <c r="N622" s="155" t="s">
        <v>40</v>
      </c>
      <c r="O622" s="49"/>
      <c r="P622" s="156">
        <f>O622*H622</f>
        <v>0</v>
      </c>
      <c r="Q622" s="156">
        <v>0</v>
      </c>
      <c r="R622" s="156">
        <f>Q622*H622</f>
        <v>0</v>
      </c>
      <c r="S622" s="156">
        <v>1.6E-2</v>
      </c>
      <c r="T622" s="157">
        <f>S622*H622</f>
        <v>6.4000000000000001E-2</v>
      </c>
      <c r="U622" s="21"/>
      <c r="V622" s="21"/>
      <c r="W622" s="21"/>
      <c r="X622" s="21"/>
      <c r="Y622" s="21"/>
      <c r="Z622" s="21"/>
      <c r="AA622" s="21"/>
      <c r="AB622" s="21"/>
      <c r="AC622" s="21"/>
      <c r="AD622" s="21"/>
      <c r="AE622" s="21"/>
      <c r="AR622" s="158" t="s">
        <v>90</v>
      </c>
      <c r="AT622" s="158" t="s">
        <v>160</v>
      </c>
      <c r="AU622" s="158" t="s">
        <v>84</v>
      </c>
      <c r="AY622" s="8" t="s">
        <v>158</v>
      </c>
      <c r="BE622" s="159">
        <f>IF(N622="základní",J622,0)</f>
        <v>0</v>
      </c>
      <c r="BF622" s="159">
        <f>IF(N622="snížená",J622,0)</f>
        <v>0</v>
      </c>
      <c r="BG622" s="159">
        <f>IF(N622="zákl. přenesená",J622,0)</f>
        <v>0</v>
      </c>
      <c r="BH622" s="159">
        <f>IF(N622="sníž. přenesená",J622,0)</f>
        <v>0</v>
      </c>
      <c r="BI622" s="159">
        <f>IF(N622="nulová",J622,0)</f>
        <v>0</v>
      </c>
      <c r="BJ622" s="8" t="s">
        <v>80</v>
      </c>
      <c r="BK622" s="159">
        <f>ROUND(I622*H622,2)</f>
        <v>0</v>
      </c>
      <c r="BL622" s="8" t="s">
        <v>90</v>
      </c>
      <c r="BM622" s="158" t="s">
        <v>679</v>
      </c>
    </row>
    <row r="623" spans="1:65" s="160" customFormat="1">
      <c r="B623" s="161"/>
      <c r="D623" s="162" t="s">
        <v>166</v>
      </c>
      <c r="E623" s="163" t="s">
        <v>1</v>
      </c>
      <c r="F623" s="164" t="s">
        <v>680</v>
      </c>
      <c r="H623" s="163" t="s">
        <v>1</v>
      </c>
      <c r="L623" s="161"/>
      <c r="M623" s="165"/>
      <c r="N623" s="166"/>
      <c r="O623" s="166"/>
      <c r="P623" s="166"/>
      <c r="Q623" s="166"/>
      <c r="R623" s="166"/>
      <c r="S623" s="166"/>
      <c r="T623" s="167"/>
      <c r="AT623" s="163" t="s">
        <v>166</v>
      </c>
      <c r="AU623" s="163" t="s">
        <v>84</v>
      </c>
      <c r="AV623" s="160" t="s">
        <v>80</v>
      </c>
      <c r="AW623" s="160" t="s">
        <v>31</v>
      </c>
      <c r="AX623" s="160" t="s">
        <v>75</v>
      </c>
      <c r="AY623" s="163" t="s">
        <v>158</v>
      </c>
    </row>
    <row r="624" spans="1:65" s="160" customFormat="1">
      <c r="B624" s="161"/>
      <c r="D624" s="162" t="s">
        <v>166</v>
      </c>
      <c r="E624" s="163" t="s">
        <v>1</v>
      </c>
      <c r="F624" s="164" t="s">
        <v>681</v>
      </c>
      <c r="H624" s="163" t="s">
        <v>1</v>
      </c>
      <c r="L624" s="161"/>
      <c r="M624" s="165"/>
      <c r="N624" s="166"/>
      <c r="O624" s="166"/>
      <c r="P624" s="166"/>
      <c r="Q624" s="166"/>
      <c r="R624" s="166"/>
      <c r="S624" s="166"/>
      <c r="T624" s="167"/>
      <c r="AT624" s="163" t="s">
        <v>166</v>
      </c>
      <c r="AU624" s="163" t="s">
        <v>84</v>
      </c>
      <c r="AV624" s="160" t="s">
        <v>80</v>
      </c>
      <c r="AW624" s="160" t="s">
        <v>31</v>
      </c>
      <c r="AX624" s="160" t="s">
        <v>75</v>
      </c>
      <c r="AY624" s="163" t="s">
        <v>158</v>
      </c>
    </row>
    <row r="625" spans="1:65" s="168" customFormat="1">
      <c r="B625" s="169"/>
      <c r="D625" s="162" t="s">
        <v>166</v>
      </c>
      <c r="E625" s="170" t="s">
        <v>1</v>
      </c>
      <c r="F625" s="171" t="s">
        <v>682</v>
      </c>
      <c r="H625" s="172">
        <v>4</v>
      </c>
      <c r="L625" s="169"/>
      <c r="M625" s="173"/>
      <c r="N625" s="174"/>
      <c r="O625" s="174"/>
      <c r="P625" s="174"/>
      <c r="Q625" s="174"/>
      <c r="R625" s="174"/>
      <c r="S625" s="174"/>
      <c r="T625" s="175"/>
      <c r="AT625" s="170" t="s">
        <v>166</v>
      </c>
      <c r="AU625" s="170" t="s">
        <v>84</v>
      </c>
      <c r="AV625" s="168" t="s">
        <v>84</v>
      </c>
      <c r="AW625" s="168" t="s">
        <v>31</v>
      </c>
      <c r="AX625" s="168" t="s">
        <v>80</v>
      </c>
      <c r="AY625" s="170" t="s">
        <v>158</v>
      </c>
    </row>
    <row r="626" spans="1:65" s="25" customFormat="1" ht="24.2" customHeight="1">
      <c r="A626" s="21"/>
      <c r="B626" s="22"/>
      <c r="C626" s="148" t="s">
        <v>683</v>
      </c>
      <c r="D626" s="148" t="s">
        <v>160</v>
      </c>
      <c r="E626" s="149" t="s">
        <v>684</v>
      </c>
      <c r="F626" s="150" t="s">
        <v>685</v>
      </c>
      <c r="G626" s="151" t="s">
        <v>189</v>
      </c>
      <c r="H626" s="152">
        <v>1.58</v>
      </c>
      <c r="I626" s="1"/>
      <c r="J626" s="153">
        <f>ROUND(I626*H626,2)</f>
        <v>0</v>
      </c>
      <c r="K626" s="150" t="s">
        <v>164</v>
      </c>
      <c r="L626" s="22"/>
      <c r="M626" s="154" t="s">
        <v>1</v>
      </c>
      <c r="N626" s="155" t="s">
        <v>40</v>
      </c>
      <c r="O626" s="49"/>
      <c r="P626" s="156">
        <f>O626*H626</f>
        <v>0</v>
      </c>
      <c r="Q626" s="156">
        <v>0</v>
      </c>
      <c r="R626" s="156">
        <f>Q626*H626</f>
        <v>0</v>
      </c>
      <c r="S626" s="156">
        <v>0.11700000000000001</v>
      </c>
      <c r="T626" s="157">
        <f>S626*H626</f>
        <v>0.18486000000000002</v>
      </c>
      <c r="U626" s="21"/>
      <c r="V626" s="21"/>
      <c r="W626" s="21"/>
      <c r="X626" s="21"/>
      <c r="Y626" s="21"/>
      <c r="Z626" s="21"/>
      <c r="AA626" s="21"/>
      <c r="AB626" s="21"/>
      <c r="AC626" s="21"/>
      <c r="AD626" s="21"/>
      <c r="AE626" s="21"/>
      <c r="AR626" s="158" t="s">
        <v>90</v>
      </c>
      <c r="AT626" s="158" t="s">
        <v>160</v>
      </c>
      <c r="AU626" s="158" t="s">
        <v>84</v>
      </c>
      <c r="AY626" s="8" t="s">
        <v>158</v>
      </c>
      <c r="BE626" s="159">
        <f>IF(N626="základní",J626,0)</f>
        <v>0</v>
      </c>
      <c r="BF626" s="159">
        <f>IF(N626="snížená",J626,0)</f>
        <v>0</v>
      </c>
      <c r="BG626" s="159">
        <f>IF(N626="zákl. přenesená",J626,0)</f>
        <v>0</v>
      </c>
      <c r="BH626" s="159">
        <f>IF(N626="sníž. přenesená",J626,0)</f>
        <v>0</v>
      </c>
      <c r="BI626" s="159">
        <f>IF(N626="nulová",J626,0)</f>
        <v>0</v>
      </c>
      <c r="BJ626" s="8" t="s">
        <v>80</v>
      </c>
      <c r="BK626" s="159">
        <f>ROUND(I626*H626,2)</f>
        <v>0</v>
      </c>
      <c r="BL626" s="8" t="s">
        <v>90</v>
      </c>
      <c r="BM626" s="158" t="s">
        <v>686</v>
      </c>
    </row>
    <row r="627" spans="1:65" s="160" customFormat="1">
      <c r="B627" s="161"/>
      <c r="D627" s="162" t="s">
        <v>166</v>
      </c>
      <c r="E627" s="163" t="s">
        <v>1</v>
      </c>
      <c r="F627" s="164" t="s">
        <v>687</v>
      </c>
      <c r="H627" s="163" t="s">
        <v>1</v>
      </c>
      <c r="L627" s="161"/>
      <c r="M627" s="165"/>
      <c r="N627" s="166"/>
      <c r="O627" s="166"/>
      <c r="P627" s="166"/>
      <c r="Q627" s="166"/>
      <c r="R627" s="166"/>
      <c r="S627" s="166"/>
      <c r="T627" s="167"/>
      <c r="AT627" s="163" t="s">
        <v>166</v>
      </c>
      <c r="AU627" s="163" t="s">
        <v>84</v>
      </c>
      <c r="AV627" s="160" t="s">
        <v>80</v>
      </c>
      <c r="AW627" s="160" t="s">
        <v>31</v>
      </c>
      <c r="AX627" s="160" t="s">
        <v>75</v>
      </c>
      <c r="AY627" s="163" t="s">
        <v>158</v>
      </c>
    </row>
    <row r="628" spans="1:65" s="168" customFormat="1">
      <c r="B628" s="169"/>
      <c r="D628" s="162" t="s">
        <v>166</v>
      </c>
      <c r="E628" s="170" t="s">
        <v>1</v>
      </c>
      <c r="F628" s="171" t="s">
        <v>688</v>
      </c>
      <c r="H628" s="172">
        <v>1.58</v>
      </c>
      <c r="L628" s="169"/>
      <c r="M628" s="173"/>
      <c r="N628" s="174"/>
      <c r="O628" s="174"/>
      <c r="P628" s="174"/>
      <c r="Q628" s="174"/>
      <c r="R628" s="174"/>
      <c r="S628" s="174"/>
      <c r="T628" s="175"/>
      <c r="AT628" s="170" t="s">
        <v>166</v>
      </c>
      <c r="AU628" s="170" t="s">
        <v>84</v>
      </c>
      <c r="AV628" s="168" t="s">
        <v>84</v>
      </c>
      <c r="AW628" s="168" t="s">
        <v>31</v>
      </c>
      <c r="AX628" s="168" t="s">
        <v>80</v>
      </c>
      <c r="AY628" s="170" t="s">
        <v>158</v>
      </c>
    </row>
    <row r="629" spans="1:65" s="25" customFormat="1" ht="24.2" customHeight="1">
      <c r="A629" s="21"/>
      <c r="B629" s="22"/>
      <c r="C629" s="148" t="s">
        <v>689</v>
      </c>
      <c r="D629" s="148" t="s">
        <v>160</v>
      </c>
      <c r="E629" s="149" t="s">
        <v>690</v>
      </c>
      <c r="F629" s="150" t="s">
        <v>691</v>
      </c>
      <c r="G629" s="151" t="s">
        <v>173</v>
      </c>
      <c r="H629" s="152">
        <v>2</v>
      </c>
      <c r="I629" s="1"/>
      <c r="J629" s="153">
        <f>ROUND(I629*H629,2)</f>
        <v>0</v>
      </c>
      <c r="K629" s="150" t="s">
        <v>164</v>
      </c>
      <c r="L629" s="22"/>
      <c r="M629" s="154" t="s">
        <v>1</v>
      </c>
      <c r="N629" s="155" t="s">
        <v>40</v>
      </c>
      <c r="O629" s="49"/>
      <c r="P629" s="156">
        <f>O629*H629</f>
        <v>0</v>
      </c>
      <c r="Q629" s="156">
        <v>0</v>
      </c>
      <c r="R629" s="156">
        <f>Q629*H629</f>
        <v>0</v>
      </c>
      <c r="S629" s="156">
        <v>0.03</v>
      </c>
      <c r="T629" s="157">
        <f>S629*H629</f>
        <v>0.06</v>
      </c>
      <c r="U629" s="21"/>
      <c r="V629" s="21"/>
      <c r="W629" s="21"/>
      <c r="X629" s="21"/>
      <c r="Y629" s="21"/>
      <c r="Z629" s="21"/>
      <c r="AA629" s="21"/>
      <c r="AB629" s="21"/>
      <c r="AC629" s="21"/>
      <c r="AD629" s="21"/>
      <c r="AE629" s="21"/>
      <c r="AR629" s="158" t="s">
        <v>90</v>
      </c>
      <c r="AT629" s="158" t="s">
        <v>160</v>
      </c>
      <c r="AU629" s="158" t="s">
        <v>84</v>
      </c>
      <c r="AY629" s="8" t="s">
        <v>158</v>
      </c>
      <c r="BE629" s="159">
        <f>IF(N629="základní",J629,0)</f>
        <v>0</v>
      </c>
      <c r="BF629" s="159">
        <f>IF(N629="snížená",J629,0)</f>
        <v>0</v>
      </c>
      <c r="BG629" s="159">
        <f>IF(N629="zákl. přenesená",J629,0)</f>
        <v>0</v>
      </c>
      <c r="BH629" s="159">
        <f>IF(N629="sníž. přenesená",J629,0)</f>
        <v>0</v>
      </c>
      <c r="BI629" s="159">
        <f>IF(N629="nulová",J629,0)</f>
        <v>0</v>
      </c>
      <c r="BJ629" s="8" t="s">
        <v>80</v>
      </c>
      <c r="BK629" s="159">
        <f>ROUND(I629*H629,2)</f>
        <v>0</v>
      </c>
      <c r="BL629" s="8" t="s">
        <v>90</v>
      </c>
      <c r="BM629" s="158" t="s">
        <v>692</v>
      </c>
    </row>
    <row r="630" spans="1:65" s="160" customFormat="1">
      <c r="B630" s="161"/>
      <c r="D630" s="162" t="s">
        <v>166</v>
      </c>
      <c r="E630" s="163" t="s">
        <v>1</v>
      </c>
      <c r="F630" s="164" t="s">
        <v>680</v>
      </c>
      <c r="H630" s="163" t="s">
        <v>1</v>
      </c>
      <c r="L630" s="161"/>
      <c r="M630" s="165"/>
      <c r="N630" s="166"/>
      <c r="O630" s="166"/>
      <c r="P630" s="166"/>
      <c r="Q630" s="166"/>
      <c r="R630" s="166"/>
      <c r="S630" s="166"/>
      <c r="T630" s="167"/>
      <c r="AT630" s="163" t="s">
        <v>166</v>
      </c>
      <c r="AU630" s="163" t="s">
        <v>84</v>
      </c>
      <c r="AV630" s="160" t="s">
        <v>80</v>
      </c>
      <c r="AW630" s="160" t="s">
        <v>31</v>
      </c>
      <c r="AX630" s="160" t="s">
        <v>75</v>
      </c>
      <c r="AY630" s="163" t="s">
        <v>158</v>
      </c>
    </row>
    <row r="631" spans="1:65" s="168" customFormat="1">
      <c r="B631" s="169"/>
      <c r="D631" s="162" t="s">
        <v>166</v>
      </c>
      <c r="E631" s="170" t="s">
        <v>1</v>
      </c>
      <c r="F631" s="171" t="s">
        <v>693</v>
      </c>
      <c r="H631" s="172">
        <v>1</v>
      </c>
      <c r="L631" s="169"/>
      <c r="M631" s="173"/>
      <c r="N631" s="174"/>
      <c r="O631" s="174"/>
      <c r="P631" s="174"/>
      <c r="Q631" s="174"/>
      <c r="R631" s="174"/>
      <c r="S631" s="174"/>
      <c r="T631" s="175"/>
      <c r="AT631" s="170" t="s">
        <v>166</v>
      </c>
      <c r="AU631" s="170" t="s">
        <v>84</v>
      </c>
      <c r="AV631" s="168" t="s">
        <v>84</v>
      </c>
      <c r="AW631" s="168" t="s">
        <v>31</v>
      </c>
      <c r="AX631" s="168" t="s">
        <v>75</v>
      </c>
      <c r="AY631" s="170" t="s">
        <v>158</v>
      </c>
    </row>
    <row r="632" spans="1:65" s="168" customFormat="1">
      <c r="B632" s="169"/>
      <c r="D632" s="162" t="s">
        <v>166</v>
      </c>
      <c r="E632" s="170" t="s">
        <v>1</v>
      </c>
      <c r="F632" s="171" t="s">
        <v>694</v>
      </c>
      <c r="H632" s="172">
        <v>1</v>
      </c>
      <c r="L632" s="169"/>
      <c r="M632" s="173"/>
      <c r="N632" s="174"/>
      <c r="O632" s="174"/>
      <c r="P632" s="174"/>
      <c r="Q632" s="174"/>
      <c r="R632" s="174"/>
      <c r="S632" s="174"/>
      <c r="T632" s="175"/>
      <c r="AT632" s="170" t="s">
        <v>166</v>
      </c>
      <c r="AU632" s="170" t="s">
        <v>84</v>
      </c>
      <c r="AV632" s="168" t="s">
        <v>84</v>
      </c>
      <c r="AW632" s="168" t="s">
        <v>31</v>
      </c>
      <c r="AX632" s="168" t="s">
        <v>75</v>
      </c>
      <c r="AY632" s="170" t="s">
        <v>158</v>
      </c>
    </row>
    <row r="633" spans="1:65" s="176" customFormat="1">
      <c r="B633" s="177"/>
      <c r="D633" s="162" t="s">
        <v>166</v>
      </c>
      <c r="E633" s="178" t="s">
        <v>1</v>
      </c>
      <c r="F633" s="179" t="s">
        <v>198</v>
      </c>
      <c r="H633" s="180">
        <v>2</v>
      </c>
      <c r="L633" s="177"/>
      <c r="M633" s="181"/>
      <c r="N633" s="182"/>
      <c r="O633" s="182"/>
      <c r="P633" s="182"/>
      <c r="Q633" s="182"/>
      <c r="R633" s="182"/>
      <c r="S633" s="182"/>
      <c r="T633" s="183"/>
      <c r="AT633" s="178" t="s">
        <v>166</v>
      </c>
      <c r="AU633" s="178" t="s">
        <v>84</v>
      </c>
      <c r="AV633" s="176" t="s">
        <v>90</v>
      </c>
      <c r="AW633" s="176" t="s">
        <v>31</v>
      </c>
      <c r="AX633" s="176" t="s">
        <v>80</v>
      </c>
      <c r="AY633" s="178" t="s">
        <v>158</v>
      </c>
    </row>
    <row r="634" spans="1:65" s="25" customFormat="1" ht="24.2" customHeight="1">
      <c r="A634" s="21"/>
      <c r="B634" s="22"/>
      <c r="C634" s="148" t="s">
        <v>695</v>
      </c>
      <c r="D634" s="148" t="s">
        <v>160</v>
      </c>
      <c r="E634" s="149" t="s">
        <v>696</v>
      </c>
      <c r="F634" s="150" t="s">
        <v>697</v>
      </c>
      <c r="G634" s="151" t="s">
        <v>173</v>
      </c>
      <c r="H634" s="152">
        <v>8</v>
      </c>
      <c r="I634" s="1"/>
      <c r="J634" s="153">
        <f>ROUND(I634*H634,2)</f>
        <v>0</v>
      </c>
      <c r="K634" s="150" t="s">
        <v>164</v>
      </c>
      <c r="L634" s="22"/>
      <c r="M634" s="154" t="s">
        <v>1</v>
      </c>
      <c r="N634" s="155" t="s">
        <v>40</v>
      </c>
      <c r="O634" s="49"/>
      <c r="P634" s="156">
        <f>O634*H634</f>
        <v>0</v>
      </c>
      <c r="Q634" s="156">
        <v>0</v>
      </c>
      <c r="R634" s="156">
        <f>Q634*H634</f>
        <v>0</v>
      </c>
      <c r="S634" s="156">
        <v>0.247</v>
      </c>
      <c r="T634" s="157">
        <f>S634*H634</f>
        <v>1.976</v>
      </c>
      <c r="U634" s="21"/>
      <c r="V634" s="21"/>
      <c r="W634" s="21"/>
      <c r="X634" s="21"/>
      <c r="Y634" s="21"/>
      <c r="Z634" s="21"/>
      <c r="AA634" s="21"/>
      <c r="AB634" s="21"/>
      <c r="AC634" s="21"/>
      <c r="AD634" s="21"/>
      <c r="AE634" s="21"/>
      <c r="AR634" s="158" t="s">
        <v>90</v>
      </c>
      <c r="AT634" s="158" t="s">
        <v>160</v>
      </c>
      <c r="AU634" s="158" t="s">
        <v>84</v>
      </c>
      <c r="AY634" s="8" t="s">
        <v>158</v>
      </c>
      <c r="BE634" s="159">
        <f>IF(N634="základní",J634,0)</f>
        <v>0</v>
      </c>
      <c r="BF634" s="159">
        <f>IF(N634="snížená",J634,0)</f>
        <v>0</v>
      </c>
      <c r="BG634" s="159">
        <f>IF(N634="zákl. přenesená",J634,0)</f>
        <v>0</v>
      </c>
      <c r="BH634" s="159">
        <f>IF(N634="sníž. přenesená",J634,0)</f>
        <v>0</v>
      </c>
      <c r="BI634" s="159">
        <f>IF(N634="nulová",J634,0)</f>
        <v>0</v>
      </c>
      <c r="BJ634" s="8" t="s">
        <v>80</v>
      </c>
      <c r="BK634" s="159">
        <f>ROUND(I634*H634,2)</f>
        <v>0</v>
      </c>
      <c r="BL634" s="8" t="s">
        <v>90</v>
      </c>
      <c r="BM634" s="158" t="s">
        <v>698</v>
      </c>
    </row>
    <row r="635" spans="1:65" s="160" customFormat="1">
      <c r="B635" s="161"/>
      <c r="D635" s="162" t="s">
        <v>166</v>
      </c>
      <c r="E635" s="163" t="s">
        <v>1</v>
      </c>
      <c r="F635" s="164" t="s">
        <v>680</v>
      </c>
      <c r="H635" s="163" t="s">
        <v>1</v>
      </c>
      <c r="L635" s="161"/>
      <c r="M635" s="165"/>
      <c r="N635" s="166"/>
      <c r="O635" s="166"/>
      <c r="P635" s="166"/>
      <c r="Q635" s="166"/>
      <c r="R635" s="166"/>
      <c r="S635" s="166"/>
      <c r="T635" s="167"/>
      <c r="AT635" s="163" t="s">
        <v>166</v>
      </c>
      <c r="AU635" s="163" t="s">
        <v>84</v>
      </c>
      <c r="AV635" s="160" t="s">
        <v>80</v>
      </c>
      <c r="AW635" s="160" t="s">
        <v>31</v>
      </c>
      <c r="AX635" s="160" t="s">
        <v>75</v>
      </c>
      <c r="AY635" s="163" t="s">
        <v>158</v>
      </c>
    </row>
    <row r="636" spans="1:65" s="160" customFormat="1">
      <c r="B636" s="161"/>
      <c r="D636" s="162" t="s">
        <v>166</v>
      </c>
      <c r="E636" s="163" t="s">
        <v>1</v>
      </c>
      <c r="F636" s="164" t="s">
        <v>699</v>
      </c>
      <c r="H636" s="163" t="s">
        <v>1</v>
      </c>
      <c r="L636" s="161"/>
      <c r="M636" s="165"/>
      <c r="N636" s="166"/>
      <c r="O636" s="166"/>
      <c r="P636" s="166"/>
      <c r="Q636" s="166"/>
      <c r="R636" s="166"/>
      <c r="S636" s="166"/>
      <c r="T636" s="167"/>
      <c r="AT636" s="163" t="s">
        <v>166</v>
      </c>
      <c r="AU636" s="163" t="s">
        <v>84</v>
      </c>
      <c r="AV636" s="160" t="s">
        <v>80</v>
      </c>
      <c r="AW636" s="160" t="s">
        <v>31</v>
      </c>
      <c r="AX636" s="160" t="s">
        <v>75</v>
      </c>
      <c r="AY636" s="163" t="s">
        <v>158</v>
      </c>
    </row>
    <row r="637" spans="1:65" s="168" customFormat="1">
      <c r="B637" s="169"/>
      <c r="D637" s="162" t="s">
        <v>166</v>
      </c>
      <c r="E637" s="170" t="s">
        <v>1</v>
      </c>
      <c r="F637" s="171" t="s">
        <v>700</v>
      </c>
      <c r="H637" s="172">
        <v>8</v>
      </c>
      <c r="L637" s="169"/>
      <c r="M637" s="173"/>
      <c r="N637" s="174"/>
      <c r="O637" s="174"/>
      <c r="P637" s="174"/>
      <c r="Q637" s="174"/>
      <c r="R637" s="174"/>
      <c r="S637" s="174"/>
      <c r="T637" s="175"/>
      <c r="AT637" s="170" t="s">
        <v>166</v>
      </c>
      <c r="AU637" s="170" t="s">
        <v>84</v>
      </c>
      <c r="AV637" s="168" t="s">
        <v>84</v>
      </c>
      <c r="AW637" s="168" t="s">
        <v>31</v>
      </c>
      <c r="AX637" s="168" t="s">
        <v>80</v>
      </c>
      <c r="AY637" s="170" t="s">
        <v>158</v>
      </c>
    </row>
    <row r="638" spans="1:65" s="25" customFormat="1" ht="24.2" customHeight="1">
      <c r="A638" s="21"/>
      <c r="B638" s="22"/>
      <c r="C638" s="148" t="s">
        <v>701</v>
      </c>
      <c r="D638" s="148" t="s">
        <v>160</v>
      </c>
      <c r="E638" s="149" t="s">
        <v>702</v>
      </c>
      <c r="F638" s="150" t="s">
        <v>703</v>
      </c>
      <c r="G638" s="151" t="s">
        <v>189</v>
      </c>
      <c r="H638" s="152">
        <v>5.306</v>
      </c>
      <c r="I638" s="1"/>
      <c r="J638" s="153">
        <f>ROUND(I638*H638,2)</f>
        <v>0</v>
      </c>
      <c r="K638" s="150" t="s">
        <v>164</v>
      </c>
      <c r="L638" s="22"/>
      <c r="M638" s="154" t="s">
        <v>1</v>
      </c>
      <c r="N638" s="155" t="s">
        <v>40</v>
      </c>
      <c r="O638" s="49"/>
      <c r="P638" s="156">
        <f>O638*H638</f>
        <v>0</v>
      </c>
      <c r="Q638" s="156">
        <v>0</v>
      </c>
      <c r="R638" s="156">
        <f>Q638*H638</f>
        <v>0</v>
      </c>
      <c r="S638" s="156">
        <v>0.36499999999999999</v>
      </c>
      <c r="T638" s="157">
        <f>S638*H638</f>
        <v>1.93669</v>
      </c>
      <c r="U638" s="21"/>
      <c r="V638" s="21"/>
      <c r="W638" s="21"/>
      <c r="X638" s="21"/>
      <c r="Y638" s="21"/>
      <c r="Z638" s="21"/>
      <c r="AA638" s="21"/>
      <c r="AB638" s="21"/>
      <c r="AC638" s="21"/>
      <c r="AD638" s="21"/>
      <c r="AE638" s="21"/>
      <c r="AR638" s="158" t="s">
        <v>90</v>
      </c>
      <c r="AT638" s="158" t="s">
        <v>160</v>
      </c>
      <c r="AU638" s="158" t="s">
        <v>84</v>
      </c>
      <c r="AY638" s="8" t="s">
        <v>158</v>
      </c>
      <c r="BE638" s="159">
        <f>IF(N638="základní",J638,0)</f>
        <v>0</v>
      </c>
      <c r="BF638" s="159">
        <f>IF(N638="snížená",J638,0)</f>
        <v>0</v>
      </c>
      <c r="BG638" s="159">
        <f>IF(N638="zákl. přenesená",J638,0)</f>
        <v>0</v>
      </c>
      <c r="BH638" s="159">
        <f>IF(N638="sníž. přenesená",J638,0)</f>
        <v>0</v>
      </c>
      <c r="BI638" s="159">
        <f>IF(N638="nulová",J638,0)</f>
        <v>0</v>
      </c>
      <c r="BJ638" s="8" t="s">
        <v>80</v>
      </c>
      <c r="BK638" s="159">
        <f>ROUND(I638*H638,2)</f>
        <v>0</v>
      </c>
      <c r="BL638" s="8" t="s">
        <v>90</v>
      </c>
      <c r="BM638" s="158" t="s">
        <v>704</v>
      </c>
    </row>
    <row r="639" spans="1:65" s="160" customFormat="1">
      <c r="B639" s="161"/>
      <c r="D639" s="162" t="s">
        <v>166</v>
      </c>
      <c r="E639" s="163" t="s">
        <v>1</v>
      </c>
      <c r="F639" s="164" t="s">
        <v>167</v>
      </c>
      <c r="H639" s="163" t="s">
        <v>1</v>
      </c>
      <c r="L639" s="161"/>
      <c r="M639" s="165"/>
      <c r="N639" s="166"/>
      <c r="O639" s="166"/>
      <c r="P639" s="166"/>
      <c r="Q639" s="166"/>
      <c r="R639" s="166"/>
      <c r="S639" s="166"/>
      <c r="T639" s="167"/>
      <c r="AT639" s="163" t="s">
        <v>166</v>
      </c>
      <c r="AU639" s="163" t="s">
        <v>84</v>
      </c>
      <c r="AV639" s="160" t="s">
        <v>80</v>
      </c>
      <c r="AW639" s="160" t="s">
        <v>31</v>
      </c>
      <c r="AX639" s="160" t="s">
        <v>75</v>
      </c>
      <c r="AY639" s="163" t="s">
        <v>158</v>
      </c>
    </row>
    <row r="640" spans="1:65" s="160" customFormat="1">
      <c r="B640" s="161"/>
      <c r="D640" s="162" t="s">
        <v>166</v>
      </c>
      <c r="E640" s="163" t="s">
        <v>1</v>
      </c>
      <c r="F640" s="164" t="s">
        <v>705</v>
      </c>
      <c r="H640" s="163" t="s">
        <v>1</v>
      </c>
      <c r="L640" s="161"/>
      <c r="M640" s="165"/>
      <c r="N640" s="166"/>
      <c r="O640" s="166"/>
      <c r="P640" s="166"/>
      <c r="Q640" s="166"/>
      <c r="R640" s="166"/>
      <c r="S640" s="166"/>
      <c r="T640" s="167"/>
      <c r="AT640" s="163" t="s">
        <v>166</v>
      </c>
      <c r="AU640" s="163" t="s">
        <v>84</v>
      </c>
      <c r="AV640" s="160" t="s">
        <v>80</v>
      </c>
      <c r="AW640" s="160" t="s">
        <v>31</v>
      </c>
      <c r="AX640" s="160" t="s">
        <v>75</v>
      </c>
      <c r="AY640" s="163" t="s">
        <v>158</v>
      </c>
    </row>
    <row r="641" spans="1:65" s="168" customFormat="1">
      <c r="B641" s="169"/>
      <c r="D641" s="162" t="s">
        <v>166</v>
      </c>
      <c r="E641" s="170" t="s">
        <v>1</v>
      </c>
      <c r="F641" s="171" t="s">
        <v>706</v>
      </c>
      <c r="H641" s="172">
        <v>5.306</v>
      </c>
      <c r="L641" s="169"/>
      <c r="M641" s="173"/>
      <c r="N641" s="174"/>
      <c r="O641" s="174"/>
      <c r="P641" s="174"/>
      <c r="Q641" s="174"/>
      <c r="R641" s="174"/>
      <c r="S641" s="174"/>
      <c r="T641" s="175"/>
      <c r="AT641" s="170" t="s">
        <v>166</v>
      </c>
      <c r="AU641" s="170" t="s">
        <v>84</v>
      </c>
      <c r="AV641" s="168" t="s">
        <v>84</v>
      </c>
      <c r="AW641" s="168" t="s">
        <v>31</v>
      </c>
      <c r="AX641" s="168" t="s">
        <v>80</v>
      </c>
      <c r="AY641" s="170" t="s">
        <v>158</v>
      </c>
    </row>
    <row r="642" spans="1:65" s="25" customFormat="1" ht="24.2" customHeight="1">
      <c r="A642" s="21"/>
      <c r="B642" s="22"/>
      <c r="C642" s="148" t="s">
        <v>707</v>
      </c>
      <c r="D642" s="148" t="s">
        <v>160</v>
      </c>
      <c r="E642" s="149" t="s">
        <v>708</v>
      </c>
      <c r="F642" s="150" t="s">
        <v>709</v>
      </c>
      <c r="G642" s="151" t="s">
        <v>578</v>
      </c>
      <c r="H642" s="152">
        <v>1</v>
      </c>
      <c r="I642" s="1"/>
      <c r="J642" s="153">
        <f>ROUND(I642*H642,2)</f>
        <v>0</v>
      </c>
      <c r="K642" s="150" t="s">
        <v>1</v>
      </c>
      <c r="L642" s="22"/>
      <c r="M642" s="154" t="s">
        <v>1</v>
      </c>
      <c r="N642" s="155" t="s">
        <v>40</v>
      </c>
      <c r="O642" s="49"/>
      <c r="P642" s="156">
        <f>O642*H642</f>
        <v>0</v>
      </c>
      <c r="Q642" s="156">
        <v>0</v>
      </c>
      <c r="R642" s="156">
        <f>Q642*H642</f>
        <v>0</v>
      </c>
      <c r="S642" s="156">
        <v>0.36499999999999999</v>
      </c>
      <c r="T642" s="157">
        <f>S642*H642</f>
        <v>0.36499999999999999</v>
      </c>
      <c r="U642" s="21"/>
      <c r="V642" s="21"/>
      <c r="W642" s="21"/>
      <c r="X642" s="21"/>
      <c r="Y642" s="21"/>
      <c r="Z642" s="21"/>
      <c r="AA642" s="21"/>
      <c r="AB642" s="21"/>
      <c r="AC642" s="21"/>
      <c r="AD642" s="21"/>
      <c r="AE642" s="21"/>
      <c r="AR642" s="158" t="s">
        <v>90</v>
      </c>
      <c r="AT642" s="158" t="s">
        <v>160</v>
      </c>
      <c r="AU642" s="158" t="s">
        <v>84</v>
      </c>
      <c r="AY642" s="8" t="s">
        <v>158</v>
      </c>
      <c r="BE642" s="159">
        <f>IF(N642="základní",J642,0)</f>
        <v>0</v>
      </c>
      <c r="BF642" s="159">
        <f>IF(N642="snížená",J642,0)</f>
        <v>0</v>
      </c>
      <c r="BG642" s="159">
        <f>IF(N642="zákl. přenesená",J642,0)</f>
        <v>0</v>
      </c>
      <c r="BH642" s="159">
        <f>IF(N642="sníž. přenesená",J642,0)</f>
        <v>0</v>
      </c>
      <c r="BI642" s="159">
        <f>IF(N642="nulová",J642,0)</f>
        <v>0</v>
      </c>
      <c r="BJ642" s="8" t="s">
        <v>80</v>
      </c>
      <c r="BK642" s="159">
        <f>ROUND(I642*H642,2)</f>
        <v>0</v>
      </c>
      <c r="BL642" s="8" t="s">
        <v>90</v>
      </c>
      <c r="BM642" s="158" t="s">
        <v>710</v>
      </c>
    </row>
    <row r="643" spans="1:65" s="25" customFormat="1" ht="24.2" customHeight="1">
      <c r="A643" s="21"/>
      <c r="B643" s="22"/>
      <c r="C643" s="148" t="s">
        <v>711</v>
      </c>
      <c r="D643" s="148" t="s">
        <v>160</v>
      </c>
      <c r="E643" s="149" t="s">
        <v>712</v>
      </c>
      <c r="F643" s="150" t="s">
        <v>713</v>
      </c>
      <c r="G643" s="151" t="s">
        <v>253</v>
      </c>
      <c r="H643" s="152">
        <v>29.35</v>
      </c>
      <c r="I643" s="1"/>
      <c r="J643" s="153">
        <f>ROUND(I643*H643,2)</f>
        <v>0</v>
      </c>
      <c r="K643" s="150" t="s">
        <v>164</v>
      </c>
      <c r="L643" s="22"/>
      <c r="M643" s="154" t="s">
        <v>1</v>
      </c>
      <c r="N643" s="155" t="s">
        <v>40</v>
      </c>
      <c r="O643" s="49"/>
      <c r="P643" s="156">
        <f>O643*H643</f>
        <v>0</v>
      </c>
      <c r="Q643" s="156">
        <v>0</v>
      </c>
      <c r="R643" s="156">
        <f>Q643*H643</f>
        <v>0</v>
      </c>
      <c r="S643" s="156">
        <v>9.9000000000000005E-2</v>
      </c>
      <c r="T643" s="157">
        <f>S643*H643</f>
        <v>2.9056500000000001</v>
      </c>
      <c r="U643" s="21"/>
      <c r="V643" s="21"/>
      <c r="W643" s="21"/>
      <c r="X643" s="21"/>
      <c r="Y643" s="21"/>
      <c r="Z643" s="21"/>
      <c r="AA643" s="21"/>
      <c r="AB643" s="21"/>
      <c r="AC643" s="21"/>
      <c r="AD643" s="21"/>
      <c r="AE643" s="21"/>
      <c r="AR643" s="158" t="s">
        <v>90</v>
      </c>
      <c r="AT643" s="158" t="s">
        <v>160</v>
      </c>
      <c r="AU643" s="158" t="s">
        <v>84</v>
      </c>
      <c r="AY643" s="8" t="s">
        <v>158</v>
      </c>
      <c r="BE643" s="159">
        <f>IF(N643="základní",J643,0)</f>
        <v>0</v>
      </c>
      <c r="BF643" s="159">
        <f>IF(N643="snížená",J643,0)</f>
        <v>0</v>
      </c>
      <c r="BG643" s="159">
        <f>IF(N643="zákl. přenesená",J643,0)</f>
        <v>0</v>
      </c>
      <c r="BH643" s="159">
        <f>IF(N643="sníž. přenesená",J643,0)</f>
        <v>0</v>
      </c>
      <c r="BI643" s="159">
        <f>IF(N643="nulová",J643,0)</f>
        <v>0</v>
      </c>
      <c r="BJ643" s="8" t="s">
        <v>80</v>
      </c>
      <c r="BK643" s="159">
        <f>ROUND(I643*H643,2)</f>
        <v>0</v>
      </c>
      <c r="BL643" s="8" t="s">
        <v>90</v>
      </c>
      <c r="BM643" s="158" t="s">
        <v>714</v>
      </c>
    </row>
    <row r="644" spans="1:65" s="160" customFormat="1">
      <c r="B644" s="161"/>
      <c r="D644" s="162" t="s">
        <v>166</v>
      </c>
      <c r="E644" s="163" t="s">
        <v>1</v>
      </c>
      <c r="F644" s="164" t="s">
        <v>175</v>
      </c>
      <c r="H644" s="163" t="s">
        <v>1</v>
      </c>
      <c r="L644" s="161"/>
      <c r="M644" s="165"/>
      <c r="N644" s="166"/>
      <c r="O644" s="166"/>
      <c r="P644" s="166"/>
      <c r="Q644" s="166"/>
      <c r="R644" s="166"/>
      <c r="S644" s="166"/>
      <c r="T644" s="167"/>
      <c r="AT644" s="163" t="s">
        <v>166</v>
      </c>
      <c r="AU644" s="163" t="s">
        <v>84</v>
      </c>
      <c r="AV644" s="160" t="s">
        <v>80</v>
      </c>
      <c r="AW644" s="160" t="s">
        <v>31</v>
      </c>
      <c r="AX644" s="160" t="s">
        <v>75</v>
      </c>
      <c r="AY644" s="163" t="s">
        <v>158</v>
      </c>
    </row>
    <row r="645" spans="1:65" s="160" customFormat="1">
      <c r="B645" s="161"/>
      <c r="D645" s="162" t="s">
        <v>166</v>
      </c>
      <c r="E645" s="163" t="s">
        <v>1</v>
      </c>
      <c r="F645" s="164" t="s">
        <v>715</v>
      </c>
      <c r="H645" s="163" t="s">
        <v>1</v>
      </c>
      <c r="L645" s="161"/>
      <c r="M645" s="165"/>
      <c r="N645" s="166"/>
      <c r="O645" s="166"/>
      <c r="P645" s="166"/>
      <c r="Q645" s="166"/>
      <c r="R645" s="166"/>
      <c r="S645" s="166"/>
      <c r="T645" s="167"/>
      <c r="AT645" s="163" t="s">
        <v>166</v>
      </c>
      <c r="AU645" s="163" t="s">
        <v>84</v>
      </c>
      <c r="AV645" s="160" t="s">
        <v>80</v>
      </c>
      <c r="AW645" s="160" t="s">
        <v>31</v>
      </c>
      <c r="AX645" s="160" t="s">
        <v>75</v>
      </c>
      <c r="AY645" s="163" t="s">
        <v>158</v>
      </c>
    </row>
    <row r="646" spans="1:65" s="168" customFormat="1">
      <c r="B646" s="169"/>
      <c r="D646" s="162" t="s">
        <v>166</v>
      </c>
      <c r="E646" s="170" t="s">
        <v>1</v>
      </c>
      <c r="F646" s="171" t="s">
        <v>716</v>
      </c>
      <c r="H646" s="172">
        <v>14.7</v>
      </c>
      <c r="L646" s="169"/>
      <c r="M646" s="173"/>
      <c r="N646" s="174"/>
      <c r="O646" s="174"/>
      <c r="P646" s="174"/>
      <c r="Q646" s="174"/>
      <c r="R646" s="174"/>
      <c r="S646" s="174"/>
      <c r="T646" s="175"/>
      <c r="AT646" s="170" t="s">
        <v>166</v>
      </c>
      <c r="AU646" s="170" t="s">
        <v>84</v>
      </c>
      <c r="AV646" s="168" t="s">
        <v>84</v>
      </c>
      <c r="AW646" s="168" t="s">
        <v>31</v>
      </c>
      <c r="AX646" s="168" t="s">
        <v>75</v>
      </c>
      <c r="AY646" s="170" t="s">
        <v>158</v>
      </c>
    </row>
    <row r="647" spans="1:65" s="160" customFormat="1">
      <c r="B647" s="161"/>
      <c r="D647" s="162" t="s">
        <v>166</v>
      </c>
      <c r="E647" s="163" t="s">
        <v>1</v>
      </c>
      <c r="F647" s="164" t="s">
        <v>717</v>
      </c>
      <c r="H647" s="163" t="s">
        <v>1</v>
      </c>
      <c r="L647" s="161"/>
      <c r="M647" s="165"/>
      <c r="N647" s="166"/>
      <c r="O647" s="166"/>
      <c r="P647" s="166"/>
      <c r="Q647" s="166"/>
      <c r="R647" s="166"/>
      <c r="S647" s="166"/>
      <c r="T647" s="167"/>
      <c r="AT647" s="163" t="s">
        <v>166</v>
      </c>
      <c r="AU647" s="163" t="s">
        <v>84</v>
      </c>
      <c r="AV647" s="160" t="s">
        <v>80</v>
      </c>
      <c r="AW647" s="160" t="s">
        <v>31</v>
      </c>
      <c r="AX647" s="160" t="s">
        <v>75</v>
      </c>
      <c r="AY647" s="163" t="s">
        <v>158</v>
      </c>
    </row>
    <row r="648" spans="1:65" s="168" customFormat="1">
      <c r="B648" s="169"/>
      <c r="D648" s="162" t="s">
        <v>166</v>
      </c>
      <c r="E648" s="170" t="s">
        <v>1</v>
      </c>
      <c r="F648" s="171" t="s">
        <v>718</v>
      </c>
      <c r="H648" s="172">
        <v>4.6500000000000004</v>
      </c>
      <c r="L648" s="169"/>
      <c r="M648" s="173"/>
      <c r="N648" s="174"/>
      <c r="O648" s="174"/>
      <c r="P648" s="174"/>
      <c r="Q648" s="174"/>
      <c r="R648" s="174"/>
      <c r="S648" s="174"/>
      <c r="T648" s="175"/>
      <c r="AT648" s="170" t="s">
        <v>166</v>
      </c>
      <c r="AU648" s="170" t="s">
        <v>84</v>
      </c>
      <c r="AV648" s="168" t="s">
        <v>84</v>
      </c>
      <c r="AW648" s="168" t="s">
        <v>31</v>
      </c>
      <c r="AX648" s="168" t="s">
        <v>75</v>
      </c>
      <c r="AY648" s="170" t="s">
        <v>158</v>
      </c>
    </row>
    <row r="649" spans="1:65" s="160" customFormat="1">
      <c r="B649" s="161"/>
      <c r="D649" s="162" t="s">
        <v>166</v>
      </c>
      <c r="E649" s="163" t="s">
        <v>1</v>
      </c>
      <c r="F649" s="164" t="s">
        <v>719</v>
      </c>
      <c r="H649" s="163" t="s">
        <v>1</v>
      </c>
      <c r="L649" s="161"/>
      <c r="M649" s="165"/>
      <c r="N649" s="166"/>
      <c r="O649" s="166"/>
      <c r="P649" s="166"/>
      <c r="Q649" s="166"/>
      <c r="R649" s="166"/>
      <c r="S649" s="166"/>
      <c r="T649" s="167"/>
      <c r="AT649" s="163" t="s">
        <v>166</v>
      </c>
      <c r="AU649" s="163" t="s">
        <v>84</v>
      </c>
      <c r="AV649" s="160" t="s">
        <v>80</v>
      </c>
      <c r="AW649" s="160" t="s">
        <v>31</v>
      </c>
      <c r="AX649" s="160" t="s">
        <v>75</v>
      </c>
      <c r="AY649" s="163" t="s">
        <v>158</v>
      </c>
    </row>
    <row r="650" spans="1:65" s="168" customFormat="1">
      <c r="B650" s="169"/>
      <c r="D650" s="162" t="s">
        <v>166</v>
      </c>
      <c r="E650" s="170" t="s">
        <v>1</v>
      </c>
      <c r="F650" s="171" t="s">
        <v>720</v>
      </c>
      <c r="H650" s="172">
        <v>10</v>
      </c>
      <c r="L650" s="169"/>
      <c r="M650" s="173"/>
      <c r="N650" s="174"/>
      <c r="O650" s="174"/>
      <c r="P650" s="174"/>
      <c r="Q650" s="174"/>
      <c r="R650" s="174"/>
      <c r="S650" s="174"/>
      <c r="T650" s="175"/>
      <c r="AT650" s="170" t="s">
        <v>166</v>
      </c>
      <c r="AU650" s="170" t="s">
        <v>84</v>
      </c>
      <c r="AV650" s="168" t="s">
        <v>84</v>
      </c>
      <c r="AW650" s="168" t="s">
        <v>31</v>
      </c>
      <c r="AX650" s="168" t="s">
        <v>75</v>
      </c>
      <c r="AY650" s="170" t="s">
        <v>158</v>
      </c>
    </row>
    <row r="651" spans="1:65" s="176" customFormat="1">
      <c r="B651" s="177"/>
      <c r="D651" s="162" t="s">
        <v>166</v>
      </c>
      <c r="E651" s="178" t="s">
        <v>1</v>
      </c>
      <c r="F651" s="179" t="s">
        <v>198</v>
      </c>
      <c r="H651" s="180">
        <v>29.35</v>
      </c>
      <c r="L651" s="177"/>
      <c r="M651" s="181"/>
      <c r="N651" s="182"/>
      <c r="O651" s="182"/>
      <c r="P651" s="182"/>
      <c r="Q651" s="182"/>
      <c r="R651" s="182"/>
      <c r="S651" s="182"/>
      <c r="T651" s="183"/>
      <c r="AT651" s="178" t="s">
        <v>166</v>
      </c>
      <c r="AU651" s="178" t="s">
        <v>84</v>
      </c>
      <c r="AV651" s="176" t="s">
        <v>90</v>
      </c>
      <c r="AW651" s="176" t="s">
        <v>31</v>
      </c>
      <c r="AX651" s="176" t="s">
        <v>80</v>
      </c>
      <c r="AY651" s="178" t="s">
        <v>158</v>
      </c>
    </row>
    <row r="652" spans="1:65" s="25" customFormat="1" ht="24.2" customHeight="1">
      <c r="A652" s="21"/>
      <c r="B652" s="22"/>
      <c r="C652" s="148" t="s">
        <v>721</v>
      </c>
      <c r="D652" s="148" t="s">
        <v>160</v>
      </c>
      <c r="E652" s="149" t="s">
        <v>722</v>
      </c>
      <c r="F652" s="150" t="s">
        <v>723</v>
      </c>
      <c r="G652" s="151" t="s">
        <v>253</v>
      </c>
      <c r="H652" s="152">
        <v>12.6</v>
      </c>
      <c r="I652" s="1"/>
      <c r="J652" s="153">
        <f>ROUND(I652*H652,2)</f>
        <v>0</v>
      </c>
      <c r="K652" s="150" t="s">
        <v>164</v>
      </c>
      <c r="L652" s="22"/>
      <c r="M652" s="154" t="s">
        <v>1</v>
      </c>
      <c r="N652" s="155" t="s">
        <v>40</v>
      </c>
      <c r="O652" s="49"/>
      <c r="P652" s="156">
        <f>O652*H652</f>
        <v>0</v>
      </c>
      <c r="Q652" s="156">
        <v>0</v>
      </c>
      <c r="R652" s="156">
        <f>Q652*H652</f>
        <v>0</v>
      </c>
      <c r="S652" s="156">
        <v>3.3000000000000002E-2</v>
      </c>
      <c r="T652" s="157">
        <f>S652*H652</f>
        <v>0.4158</v>
      </c>
      <c r="U652" s="21"/>
      <c r="V652" s="21"/>
      <c r="W652" s="21"/>
      <c r="X652" s="21"/>
      <c r="Y652" s="21"/>
      <c r="Z652" s="21"/>
      <c r="AA652" s="21"/>
      <c r="AB652" s="21"/>
      <c r="AC652" s="21"/>
      <c r="AD652" s="21"/>
      <c r="AE652" s="21"/>
      <c r="AR652" s="158" t="s">
        <v>90</v>
      </c>
      <c r="AT652" s="158" t="s">
        <v>160</v>
      </c>
      <c r="AU652" s="158" t="s">
        <v>84</v>
      </c>
      <c r="AY652" s="8" t="s">
        <v>158</v>
      </c>
      <c r="BE652" s="159">
        <f>IF(N652="základní",J652,0)</f>
        <v>0</v>
      </c>
      <c r="BF652" s="159">
        <f>IF(N652="snížená",J652,0)</f>
        <v>0</v>
      </c>
      <c r="BG652" s="159">
        <f>IF(N652="zákl. přenesená",J652,0)</f>
        <v>0</v>
      </c>
      <c r="BH652" s="159">
        <f>IF(N652="sníž. přenesená",J652,0)</f>
        <v>0</v>
      </c>
      <c r="BI652" s="159">
        <f>IF(N652="nulová",J652,0)</f>
        <v>0</v>
      </c>
      <c r="BJ652" s="8" t="s">
        <v>80</v>
      </c>
      <c r="BK652" s="159">
        <f>ROUND(I652*H652,2)</f>
        <v>0</v>
      </c>
      <c r="BL652" s="8" t="s">
        <v>90</v>
      </c>
      <c r="BM652" s="158" t="s">
        <v>724</v>
      </c>
    </row>
    <row r="653" spans="1:65" s="168" customFormat="1">
      <c r="B653" s="169"/>
      <c r="D653" s="162" t="s">
        <v>166</v>
      </c>
      <c r="E653" s="170" t="s">
        <v>1</v>
      </c>
      <c r="F653" s="171" t="s">
        <v>725</v>
      </c>
      <c r="H653" s="172">
        <v>12.6</v>
      </c>
      <c r="L653" s="169"/>
      <c r="M653" s="173"/>
      <c r="N653" s="174"/>
      <c r="O653" s="174"/>
      <c r="P653" s="174"/>
      <c r="Q653" s="174"/>
      <c r="R653" s="174"/>
      <c r="S653" s="174"/>
      <c r="T653" s="175"/>
      <c r="AT653" s="170" t="s">
        <v>166</v>
      </c>
      <c r="AU653" s="170" t="s">
        <v>84</v>
      </c>
      <c r="AV653" s="168" t="s">
        <v>84</v>
      </c>
      <c r="AW653" s="168" t="s">
        <v>31</v>
      </c>
      <c r="AX653" s="168" t="s">
        <v>80</v>
      </c>
      <c r="AY653" s="170" t="s">
        <v>158</v>
      </c>
    </row>
    <row r="654" spans="1:65" s="25" customFormat="1" ht="24.2" customHeight="1">
      <c r="A654" s="21"/>
      <c r="B654" s="22"/>
      <c r="C654" s="148" t="s">
        <v>726</v>
      </c>
      <c r="D654" s="148" t="s">
        <v>160</v>
      </c>
      <c r="E654" s="149" t="s">
        <v>727</v>
      </c>
      <c r="F654" s="150" t="s">
        <v>728</v>
      </c>
      <c r="G654" s="151" t="s">
        <v>253</v>
      </c>
      <c r="H654" s="152">
        <v>23</v>
      </c>
      <c r="I654" s="1"/>
      <c r="J654" s="153">
        <f>ROUND(I654*H654,2)</f>
        <v>0</v>
      </c>
      <c r="K654" s="150" t="s">
        <v>164</v>
      </c>
      <c r="L654" s="22"/>
      <c r="M654" s="154" t="s">
        <v>1</v>
      </c>
      <c r="N654" s="155" t="s">
        <v>40</v>
      </c>
      <c r="O654" s="49"/>
      <c r="P654" s="156">
        <f>O654*H654</f>
        <v>0</v>
      </c>
      <c r="Q654" s="156">
        <v>1.08E-3</v>
      </c>
      <c r="R654" s="156">
        <f>Q654*H654</f>
        <v>2.4840000000000001E-2</v>
      </c>
      <c r="S654" s="156">
        <v>5.2999999999999999E-2</v>
      </c>
      <c r="T654" s="157">
        <f>S654*H654</f>
        <v>1.2189999999999999</v>
      </c>
      <c r="U654" s="21"/>
      <c r="V654" s="21"/>
      <c r="W654" s="21"/>
      <c r="X654" s="21"/>
      <c r="Y654" s="21"/>
      <c r="Z654" s="21"/>
      <c r="AA654" s="21"/>
      <c r="AB654" s="21"/>
      <c r="AC654" s="21"/>
      <c r="AD654" s="21"/>
      <c r="AE654" s="21"/>
      <c r="AR654" s="158" t="s">
        <v>90</v>
      </c>
      <c r="AT654" s="158" t="s">
        <v>160</v>
      </c>
      <c r="AU654" s="158" t="s">
        <v>84</v>
      </c>
      <c r="AY654" s="8" t="s">
        <v>158</v>
      </c>
      <c r="BE654" s="159">
        <f>IF(N654="základní",J654,0)</f>
        <v>0</v>
      </c>
      <c r="BF654" s="159">
        <f>IF(N654="snížená",J654,0)</f>
        <v>0</v>
      </c>
      <c r="BG654" s="159">
        <f>IF(N654="zákl. přenesená",J654,0)</f>
        <v>0</v>
      </c>
      <c r="BH654" s="159">
        <f>IF(N654="sníž. přenesená",J654,0)</f>
        <v>0</v>
      </c>
      <c r="BI654" s="159">
        <f>IF(N654="nulová",J654,0)</f>
        <v>0</v>
      </c>
      <c r="BJ654" s="8" t="s">
        <v>80</v>
      </c>
      <c r="BK654" s="159">
        <f>ROUND(I654*H654,2)</f>
        <v>0</v>
      </c>
      <c r="BL654" s="8" t="s">
        <v>90</v>
      </c>
      <c r="BM654" s="158" t="s">
        <v>729</v>
      </c>
    </row>
    <row r="655" spans="1:65" s="160" customFormat="1">
      <c r="B655" s="161"/>
      <c r="D655" s="162" t="s">
        <v>166</v>
      </c>
      <c r="E655" s="163" t="s">
        <v>1</v>
      </c>
      <c r="F655" s="164" t="s">
        <v>680</v>
      </c>
      <c r="H655" s="163" t="s">
        <v>1</v>
      </c>
      <c r="L655" s="161"/>
      <c r="M655" s="165"/>
      <c r="N655" s="166"/>
      <c r="O655" s="166"/>
      <c r="P655" s="166"/>
      <c r="Q655" s="166"/>
      <c r="R655" s="166"/>
      <c r="S655" s="166"/>
      <c r="T655" s="167"/>
      <c r="AT655" s="163" t="s">
        <v>166</v>
      </c>
      <c r="AU655" s="163" t="s">
        <v>84</v>
      </c>
      <c r="AV655" s="160" t="s">
        <v>80</v>
      </c>
      <c r="AW655" s="160" t="s">
        <v>31</v>
      </c>
      <c r="AX655" s="160" t="s">
        <v>75</v>
      </c>
      <c r="AY655" s="163" t="s">
        <v>158</v>
      </c>
    </row>
    <row r="656" spans="1:65" s="160" customFormat="1">
      <c r="B656" s="161"/>
      <c r="D656" s="162" t="s">
        <v>166</v>
      </c>
      <c r="E656" s="163" t="s">
        <v>1</v>
      </c>
      <c r="F656" s="164" t="s">
        <v>730</v>
      </c>
      <c r="H656" s="163" t="s">
        <v>1</v>
      </c>
      <c r="L656" s="161"/>
      <c r="M656" s="165"/>
      <c r="N656" s="166"/>
      <c r="O656" s="166"/>
      <c r="P656" s="166"/>
      <c r="Q656" s="166"/>
      <c r="R656" s="166"/>
      <c r="S656" s="166"/>
      <c r="T656" s="167"/>
      <c r="AT656" s="163" t="s">
        <v>166</v>
      </c>
      <c r="AU656" s="163" t="s">
        <v>84</v>
      </c>
      <c r="AV656" s="160" t="s">
        <v>80</v>
      </c>
      <c r="AW656" s="160" t="s">
        <v>31</v>
      </c>
      <c r="AX656" s="160" t="s">
        <v>75</v>
      </c>
      <c r="AY656" s="163" t="s">
        <v>158</v>
      </c>
    </row>
    <row r="657" spans="1:65" s="168" customFormat="1">
      <c r="B657" s="169"/>
      <c r="D657" s="162" t="s">
        <v>166</v>
      </c>
      <c r="E657" s="170" t="s">
        <v>1</v>
      </c>
      <c r="F657" s="171" t="s">
        <v>731</v>
      </c>
      <c r="H657" s="172">
        <v>23</v>
      </c>
      <c r="L657" s="169"/>
      <c r="M657" s="173"/>
      <c r="N657" s="174"/>
      <c r="O657" s="174"/>
      <c r="P657" s="174"/>
      <c r="Q657" s="174"/>
      <c r="R657" s="174"/>
      <c r="S657" s="174"/>
      <c r="T657" s="175"/>
      <c r="AT657" s="170" t="s">
        <v>166</v>
      </c>
      <c r="AU657" s="170" t="s">
        <v>84</v>
      </c>
      <c r="AV657" s="168" t="s">
        <v>84</v>
      </c>
      <c r="AW657" s="168" t="s">
        <v>31</v>
      </c>
      <c r="AX657" s="168" t="s">
        <v>80</v>
      </c>
      <c r="AY657" s="170" t="s">
        <v>158</v>
      </c>
    </row>
    <row r="658" spans="1:65" s="25" customFormat="1" ht="24.2" customHeight="1">
      <c r="A658" s="21"/>
      <c r="B658" s="22"/>
      <c r="C658" s="148" t="s">
        <v>732</v>
      </c>
      <c r="D658" s="148" t="s">
        <v>160</v>
      </c>
      <c r="E658" s="149" t="s">
        <v>733</v>
      </c>
      <c r="F658" s="150" t="s">
        <v>734</v>
      </c>
      <c r="G658" s="151" t="s">
        <v>253</v>
      </c>
      <c r="H658" s="152">
        <v>128</v>
      </c>
      <c r="I658" s="1"/>
      <c r="J658" s="153">
        <f>ROUND(I658*H658,2)</f>
        <v>0</v>
      </c>
      <c r="K658" s="150" t="s">
        <v>164</v>
      </c>
      <c r="L658" s="22"/>
      <c r="M658" s="154" t="s">
        <v>1</v>
      </c>
      <c r="N658" s="155" t="s">
        <v>40</v>
      </c>
      <c r="O658" s="49"/>
      <c r="P658" s="156">
        <f>O658*H658</f>
        <v>0</v>
      </c>
      <c r="Q658" s="156">
        <v>1.2199999999999999E-3</v>
      </c>
      <c r="R658" s="156">
        <f>Q658*H658</f>
        <v>0.15615999999999999</v>
      </c>
      <c r="S658" s="156">
        <v>7.0000000000000007E-2</v>
      </c>
      <c r="T658" s="157">
        <f>S658*H658</f>
        <v>8.9600000000000009</v>
      </c>
      <c r="U658" s="21"/>
      <c r="V658" s="21"/>
      <c r="W658" s="21"/>
      <c r="X658" s="21"/>
      <c r="Y658" s="21"/>
      <c r="Z658" s="21"/>
      <c r="AA658" s="21"/>
      <c r="AB658" s="21"/>
      <c r="AC658" s="21"/>
      <c r="AD658" s="21"/>
      <c r="AE658" s="21"/>
      <c r="AR658" s="158" t="s">
        <v>90</v>
      </c>
      <c r="AT658" s="158" t="s">
        <v>160</v>
      </c>
      <c r="AU658" s="158" t="s">
        <v>84</v>
      </c>
      <c r="AY658" s="8" t="s">
        <v>158</v>
      </c>
      <c r="BE658" s="159">
        <f>IF(N658="základní",J658,0)</f>
        <v>0</v>
      </c>
      <c r="BF658" s="159">
        <f>IF(N658="snížená",J658,0)</f>
        <v>0</v>
      </c>
      <c r="BG658" s="159">
        <f>IF(N658="zákl. přenesená",J658,0)</f>
        <v>0</v>
      </c>
      <c r="BH658" s="159">
        <f>IF(N658="sníž. přenesená",J658,0)</f>
        <v>0</v>
      </c>
      <c r="BI658" s="159">
        <f>IF(N658="nulová",J658,0)</f>
        <v>0</v>
      </c>
      <c r="BJ658" s="8" t="s">
        <v>80</v>
      </c>
      <c r="BK658" s="159">
        <f>ROUND(I658*H658,2)</f>
        <v>0</v>
      </c>
      <c r="BL658" s="8" t="s">
        <v>90</v>
      </c>
      <c r="BM658" s="158" t="s">
        <v>735</v>
      </c>
    </row>
    <row r="659" spans="1:65" s="160" customFormat="1">
      <c r="B659" s="161"/>
      <c r="D659" s="162" t="s">
        <v>166</v>
      </c>
      <c r="E659" s="163" t="s">
        <v>1</v>
      </c>
      <c r="F659" s="164" t="s">
        <v>680</v>
      </c>
      <c r="H659" s="163" t="s">
        <v>1</v>
      </c>
      <c r="L659" s="161"/>
      <c r="M659" s="165"/>
      <c r="N659" s="166"/>
      <c r="O659" s="166"/>
      <c r="P659" s="166"/>
      <c r="Q659" s="166"/>
      <c r="R659" s="166"/>
      <c r="S659" s="166"/>
      <c r="T659" s="167"/>
      <c r="AT659" s="163" t="s">
        <v>166</v>
      </c>
      <c r="AU659" s="163" t="s">
        <v>84</v>
      </c>
      <c r="AV659" s="160" t="s">
        <v>80</v>
      </c>
      <c r="AW659" s="160" t="s">
        <v>31</v>
      </c>
      <c r="AX659" s="160" t="s">
        <v>75</v>
      </c>
      <c r="AY659" s="163" t="s">
        <v>158</v>
      </c>
    </row>
    <row r="660" spans="1:65" s="160" customFormat="1">
      <c r="B660" s="161"/>
      <c r="D660" s="162" t="s">
        <v>166</v>
      </c>
      <c r="E660" s="163" t="s">
        <v>1</v>
      </c>
      <c r="F660" s="164" t="s">
        <v>736</v>
      </c>
      <c r="H660" s="163" t="s">
        <v>1</v>
      </c>
      <c r="L660" s="161"/>
      <c r="M660" s="165"/>
      <c r="N660" s="166"/>
      <c r="O660" s="166"/>
      <c r="P660" s="166"/>
      <c r="Q660" s="166"/>
      <c r="R660" s="166"/>
      <c r="S660" s="166"/>
      <c r="T660" s="167"/>
      <c r="AT660" s="163" t="s">
        <v>166</v>
      </c>
      <c r="AU660" s="163" t="s">
        <v>84</v>
      </c>
      <c r="AV660" s="160" t="s">
        <v>80</v>
      </c>
      <c r="AW660" s="160" t="s">
        <v>31</v>
      </c>
      <c r="AX660" s="160" t="s">
        <v>75</v>
      </c>
      <c r="AY660" s="163" t="s">
        <v>158</v>
      </c>
    </row>
    <row r="661" spans="1:65" s="168" customFormat="1">
      <c r="B661" s="169"/>
      <c r="D661" s="162" t="s">
        <v>166</v>
      </c>
      <c r="E661" s="170" t="s">
        <v>1</v>
      </c>
      <c r="F661" s="171" t="s">
        <v>737</v>
      </c>
      <c r="H661" s="172">
        <v>128</v>
      </c>
      <c r="L661" s="169"/>
      <c r="M661" s="173"/>
      <c r="N661" s="174"/>
      <c r="O661" s="174"/>
      <c r="P661" s="174"/>
      <c r="Q661" s="174"/>
      <c r="R661" s="174"/>
      <c r="S661" s="174"/>
      <c r="T661" s="175"/>
      <c r="AT661" s="170" t="s">
        <v>166</v>
      </c>
      <c r="AU661" s="170" t="s">
        <v>84</v>
      </c>
      <c r="AV661" s="168" t="s">
        <v>84</v>
      </c>
      <c r="AW661" s="168" t="s">
        <v>31</v>
      </c>
      <c r="AX661" s="168" t="s">
        <v>80</v>
      </c>
      <c r="AY661" s="170" t="s">
        <v>158</v>
      </c>
    </row>
    <row r="662" spans="1:65" s="25" customFormat="1" ht="24.2" customHeight="1">
      <c r="A662" s="21"/>
      <c r="B662" s="22"/>
      <c r="C662" s="148" t="s">
        <v>738</v>
      </c>
      <c r="D662" s="148" t="s">
        <v>160</v>
      </c>
      <c r="E662" s="149" t="s">
        <v>739</v>
      </c>
      <c r="F662" s="150" t="s">
        <v>740</v>
      </c>
      <c r="G662" s="151" t="s">
        <v>253</v>
      </c>
      <c r="H662" s="152">
        <v>21</v>
      </c>
      <c r="I662" s="1"/>
      <c r="J662" s="153">
        <f>ROUND(I662*H662,2)</f>
        <v>0</v>
      </c>
      <c r="K662" s="150" t="s">
        <v>164</v>
      </c>
      <c r="L662" s="22"/>
      <c r="M662" s="154" t="s">
        <v>1</v>
      </c>
      <c r="N662" s="155" t="s">
        <v>40</v>
      </c>
      <c r="O662" s="49"/>
      <c r="P662" s="156">
        <f>O662*H662</f>
        <v>0</v>
      </c>
      <c r="Q662" s="156">
        <v>4.7699999999999999E-3</v>
      </c>
      <c r="R662" s="156">
        <f>Q662*H662</f>
        <v>0.10017</v>
      </c>
      <c r="S662" s="156">
        <v>0.38400000000000001</v>
      </c>
      <c r="T662" s="157">
        <f>S662*H662</f>
        <v>8.0640000000000001</v>
      </c>
      <c r="U662" s="21"/>
      <c r="V662" s="21"/>
      <c r="W662" s="21"/>
      <c r="X662" s="21"/>
      <c r="Y662" s="21"/>
      <c r="Z662" s="21"/>
      <c r="AA662" s="21"/>
      <c r="AB662" s="21"/>
      <c r="AC662" s="21"/>
      <c r="AD662" s="21"/>
      <c r="AE662" s="21"/>
      <c r="AR662" s="158" t="s">
        <v>90</v>
      </c>
      <c r="AT662" s="158" t="s">
        <v>160</v>
      </c>
      <c r="AU662" s="158" t="s">
        <v>84</v>
      </c>
      <c r="AY662" s="8" t="s">
        <v>158</v>
      </c>
      <c r="BE662" s="159">
        <f>IF(N662="základní",J662,0)</f>
        <v>0</v>
      </c>
      <c r="BF662" s="159">
        <f>IF(N662="snížená",J662,0)</f>
        <v>0</v>
      </c>
      <c r="BG662" s="159">
        <f>IF(N662="zákl. přenesená",J662,0)</f>
        <v>0</v>
      </c>
      <c r="BH662" s="159">
        <f>IF(N662="sníž. přenesená",J662,0)</f>
        <v>0</v>
      </c>
      <c r="BI662" s="159">
        <f>IF(N662="nulová",J662,0)</f>
        <v>0</v>
      </c>
      <c r="BJ662" s="8" t="s">
        <v>80</v>
      </c>
      <c r="BK662" s="159">
        <f>ROUND(I662*H662,2)</f>
        <v>0</v>
      </c>
      <c r="BL662" s="8" t="s">
        <v>90</v>
      </c>
      <c r="BM662" s="158" t="s">
        <v>741</v>
      </c>
    </row>
    <row r="663" spans="1:65" s="160" customFormat="1">
      <c r="B663" s="161"/>
      <c r="D663" s="162" t="s">
        <v>166</v>
      </c>
      <c r="E663" s="163" t="s">
        <v>1</v>
      </c>
      <c r="F663" s="164" t="s">
        <v>680</v>
      </c>
      <c r="H663" s="163" t="s">
        <v>1</v>
      </c>
      <c r="L663" s="161"/>
      <c r="M663" s="165"/>
      <c r="N663" s="166"/>
      <c r="O663" s="166"/>
      <c r="P663" s="166"/>
      <c r="Q663" s="166"/>
      <c r="R663" s="166"/>
      <c r="S663" s="166"/>
      <c r="T663" s="167"/>
      <c r="AT663" s="163" t="s">
        <v>166</v>
      </c>
      <c r="AU663" s="163" t="s">
        <v>84</v>
      </c>
      <c r="AV663" s="160" t="s">
        <v>80</v>
      </c>
      <c r="AW663" s="160" t="s">
        <v>31</v>
      </c>
      <c r="AX663" s="160" t="s">
        <v>75</v>
      </c>
      <c r="AY663" s="163" t="s">
        <v>158</v>
      </c>
    </row>
    <row r="664" spans="1:65" s="160" customFormat="1">
      <c r="B664" s="161"/>
      <c r="D664" s="162" t="s">
        <v>166</v>
      </c>
      <c r="E664" s="163" t="s">
        <v>1</v>
      </c>
      <c r="F664" s="164" t="s">
        <v>742</v>
      </c>
      <c r="H664" s="163" t="s">
        <v>1</v>
      </c>
      <c r="L664" s="161"/>
      <c r="M664" s="165"/>
      <c r="N664" s="166"/>
      <c r="O664" s="166"/>
      <c r="P664" s="166"/>
      <c r="Q664" s="166"/>
      <c r="R664" s="166"/>
      <c r="S664" s="166"/>
      <c r="T664" s="167"/>
      <c r="AT664" s="163" t="s">
        <v>166</v>
      </c>
      <c r="AU664" s="163" t="s">
        <v>84</v>
      </c>
      <c r="AV664" s="160" t="s">
        <v>80</v>
      </c>
      <c r="AW664" s="160" t="s">
        <v>31</v>
      </c>
      <c r="AX664" s="160" t="s">
        <v>75</v>
      </c>
      <c r="AY664" s="163" t="s">
        <v>158</v>
      </c>
    </row>
    <row r="665" spans="1:65" s="168" customFormat="1">
      <c r="B665" s="169"/>
      <c r="D665" s="162" t="s">
        <v>166</v>
      </c>
      <c r="E665" s="170" t="s">
        <v>1</v>
      </c>
      <c r="F665" s="171" t="s">
        <v>743</v>
      </c>
      <c r="H665" s="172">
        <v>21</v>
      </c>
      <c r="L665" s="169"/>
      <c r="M665" s="173"/>
      <c r="N665" s="174"/>
      <c r="O665" s="174"/>
      <c r="P665" s="174"/>
      <c r="Q665" s="174"/>
      <c r="R665" s="174"/>
      <c r="S665" s="174"/>
      <c r="T665" s="175"/>
      <c r="AT665" s="170" t="s">
        <v>166</v>
      </c>
      <c r="AU665" s="170" t="s">
        <v>84</v>
      </c>
      <c r="AV665" s="168" t="s">
        <v>84</v>
      </c>
      <c r="AW665" s="168" t="s">
        <v>31</v>
      </c>
      <c r="AX665" s="168" t="s">
        <v>80</v>
      </c>
      <c r="AY665" s="170" t="s">
        <v>158</v>
      </c>
    </row>
    <row r="666" spans="1:65" s="25" customFormat="1" ht="33" customHeight="1">
      <c r="A666" s="21"/>
      <c r="B666" s="22"/>
      <c r="C666" s="148" t="s">
        <v>744</v>
      </c>
      <c r="D666" s="148" t="s">
        <v>160</v>
      </c>
      <c r="E666" s="149" t="s">
        <v>745</v>
      </c>
      <c r="F666" s="150" t="s">
        <v>746</v>
      </c>
      <c r="G666" s="151" t="s">
        <v>189</v>
      </c>
      <c r="H666" s="152">
        <v>4394.076</v>
      </c>
      <c r="I666" s="1"/>
      <c r="J666" s="153">
        <f>ROUND(I666*H666,2)</f>
        <v>0</v>
      </c>
      <c r="K666" s="150" t="s">
        <v>164</v>
      </c>
      <c r="L666" s="22"/>
      <c r="M666" s="154" t="s">
        <v>1</v>
      </c>
      <c r="N666" s="155" t="s">
        <v>40</v>
      </c>
      <c r="O666" s="49"/>
      <c r="P666" s="156">
        <f>O666*H666</f>
        <v>0</v>
      </c>
      <c r="Q666" s="156">
        <v>0</v>
      </c>
      <c r="R666" s="156">
        <f>Q666*H666</f>
        <v>0</v>
      </c>
      <c r="S666" s="156">
        <v>4.0000000000000001E-3</v>
      </c>
      <c r="T666" s="157">
        <f>S666*H666</f>
        <v>17.576304</v>
      </c>
      <c r="U666" s="21"/>
      <c r="V666" s="21"/>
      <c r="W666" s="21"/>
      <c r="X666" s="21"/>
      <c r="Y666" s="21"/>
      <c r="Z666" s="21"/>
      <c r="AA666" s="21"/>
      <c r="AB666" s="21"/>
      <c r="AC666" s="21"/>
      <c r="AD666" s="21"/>
      <c r="AE666" s="21"/>
      <c r="AR666" s="158" t="s">
        <v>90</v>
      </c>
      <c r="AT666" s="158" t="s">
        <v>160</v>
      </c>
      <c r="AU666" s="158" t="s">
        <v>84</v>
      </c>
      <c r="AY666" s="8" t="s">
        <v>158</v>
      </c>
      <c r="BE666" s="159">
        <f>IF(N666="základní",J666,0)</f>
        <v>0</v>
      </c>
      <c r="BF666" s="159">
        <f>IF(N666="snížená",J666,0)</f>
        <v>0</v>
      </c>
      <c r="BG666" s="159">
        <f>IF(N666="zákl. přenesená",J666,0)</f>
        <v>0</v>
      </c>
      <c r="BH666" s="159">
        <f>IF(N666="sníž. přenesená",J666,0)</f>
        <v>0</v>
      </c>
      <c r="BI666" s="159">
        <f>IF(N666="nulová",J666,0)</f>
        <v>0</v>
      </c>
      <c r="BJ666" s="8" t="s">
        <v>80</v>
      </c>
      <c r="BK666" s="159">
        <f>ROUND(I666*H666,2)</f>
        <v>0</v>
      </c>
      <c r="BL666" s="8" t="s">
        <v>90</v>
      </c>
      <c r="BM666" s="158" t="s">
        <v>747</v>
      </c>
    </row>
    <row r="667" spans="1:65" s="160" customFormat="1">
      <c r="B667" s="161"/>
      <c r="D667" s="162" t="s">
        <v>166</v>
      </c>
      <c r="E667" s="163" t="s">
        <v>1</v>
      </c>
      <c r="F667" s="164" t="s">
        <v>203</v>
      </c>
      <c r="H667" s="163" t="s">
        <v>1</v>
      </c>
      <c r="L667" s="161"/>
      <c r="M667" s="165"/>
      <c r="N667" s="166"/>
      <c r="O667" s="166"/>
      <c r="P667" s="166"/>
      <c r="Q667" s="166"/>
      <c r="R667" s="166"/>
      <c r="S667" s="166"/>
      <c r="T667" s="167"/>
      <c r="AT667" s="163" t="s">
        <v>166</v>
      </c>
      <c r="AU667" s="163" t="s">
        <v>84</v>
      </c>
      <c r="AV667" s="160" t="s">
        <v>80</v>
      </c>
      <c r="AW667" s="160" t="s">
        <v>31</v>
      </c>
      <c r="AX667" s="160" t="s">
        <v>75</v>
      </c>
      <c r="AY667" s="163" t="s">
        <v>158</v>
      </c>
    </row>
    <row r="668" spans="1:65" s="160" customFormat="1">
      <c r="B668" s="161"/>
      <c r="D668" s="162" t="s">
        <v>166</v>
      </c>
      <c r="E668" s="163" t="s">
        <v>1</v>
      </c>
      <c r="F668" s="164" t="s">
        <v>204</v>
      </c>
      <c r="H668" s="163" t="s">
        <v>1</v>
      </c>
      <c r="L668" s="161"/>
      <c r="M668" s="165"/>
      <c r="N668" s="166"/>
      <c r="O668" s="166"/>
      <c r="P668" s="166"/>
      <c r="Q668" s="166"/>
      <c r="R668" s="166"/>
      <c r="S668" s="166"/>
      <c r="T668" s="167"/>
      <c r="AT668" s="163" t="s">
        <v>166</v>
      </c>
      <c r="AU668" s="163" t="s">
        <v>84</v>
      </c>
      <c r="AV668" s="160" t="s">
        <v>80</v>
      </c>
      <c r="AW668" s="160" t="s">
        <v>31</v>
      </c>
      <c r="AX668" s="160" t="s">
        <v>75</v>
      </c>
      <c r="AY668" s="163" t="s">
        <v>158</v>
      </c>
    </row>
    <row r="669" spans="1:65" s="168" customFormat="1">
      <c r="B669" s="169"/>
      <c r="D669" s="162" t="s">
        <v>166</v>
      </c>
      <c r="E669" s="170" t="s">
        <v>1</v>
      </c>
      <c r="F669" s="171" t="s">
        <v>330</v>
      </c>
      <c r="H669" s="172">
        <v>11.65</v>
      </c>
      <c r="L669" s="169"/>
      <c r="M669" s="173"/>
      <c r="N669" s="174"/>
      <c r="O669" s="174"/>
      <c r="P669" s="174"/>
      <c r="Q669" s="174"/>
      <c r="R669" s="174"/>
      <c r="S669" s="174"/>
      <c r="T669" s="175"/>
      <c r="AT669" s="170" t="s">
        <v>166</v>
      </c>
      <c r="AU669" s="170" t="s">
        <v>84</v>
      </c>
      <c r="AV669" s="168" t="s">
        <v>84</v>
      </c>
      <c r="AW669" s="168" t="s">
        <v>31</v>
      </c>
      <c r="AX669" s="168" t="s">
        <v>75</v>
      </c>
      <c r="AY669" s="170" t="s">
        <v>158</v>
      </c>
    </row>
    <row r="670" spans="1:65" s="168" customFormat="1">
      <c r="B670" s="169"/>
      <c r="D670" s="162" t="s">
        <v>166</v>
      </c>
      <c r="E670" s="170" t="s">
        <v>1</v>
      </c>
      <c r="F670" s="171" t="s">
        <v>331</v>
      </c>
      <c r="H670" s="172">
        <v>31.052</v>
      </c>
      <c r="L670" s="169"/>
      <c r="M670" s="173"/>
      <c r="N670" s="174"/>
      <c r="O670" s="174"/>
      <c r="P670" s="174"/>
      <c r="Q670" s="174"/>
      <c r="R670" s="174"/>
      <c r="S670" s="174"/>
      <c r="T670" s="175"/>
      <c r="AT670" s="170" t="s">
        <v>166</v>
      </c>
      <c r="AU670" s="170" t="s">
        <v>84</v>
      </c>
      <c r="AV670" s="168" t="s">
        <v>84</v>
      </c>
      <c r="AW670" s="168" t="s">
        <v>31</v>
      </c>
      <c r="AX670" s="168" t="s">
        <v>75</v>
      </c>
      <c r="AY670" s="170" t="s">
        <v>158</v>
      </c>
    </row>
    <row r="671" spans="1:65" s="168" customFormat="1">
      <c r="B671" s="169"/>
      <c r="D671" s="162" t="s">
        <v>166</v>
      </c>
      <c r="E671" s="170" t="s">
        <v>1</v>
      </c>
      <c r="F671" s="171" t="s">
        <v>332</v>
      </c>
      <c r="H671" s="172">
        <v>41.637999999999998</v>
      </c>
      <c r="L671" s="169"/>
      <c r="M671" s="173"/>
      <c r="N671" s="174"/>
      <c r="O671" s="174"/>
      <c r="P671" s="174"/>
      <c r="Q671" s="174"/>
      <c r="R671" s="174"/>
      <c r="S671" s="174"/>
      <c r="T671" s="175"/>
      <c r="AT671" s="170" t="s">
        <v>166</v>
      </c>
      <c r="AU671" s="170" t="s">
        <v>84</v>
      </c>
      <c r="AV671" s="168" t="s">
        <v>84</v>
      </c>
      <c r="AW671" s="168" t="s">
        <v>31</v>
      </c>
      <c r="AX671" s="168" t="s">
        <v>75</v>
      </c>
      <c r="AY671" s="170" t="s">
        <v>158</v>
      </c>
    </row>
    <row r="672" spans="1:65" s="168" customFormat="1">
      <c r="B672" s="169"/>
      <c r="D672" s="162" t="s">
        <v>166</v>
      </c>
      <c r="E672" s="170" t="s">
        <v>1</v>
      </c>
      <c r="F672" s="171" t="s">
        <v>333</v>
      </c>
      <c r="H672" s="172">
        <v>24.943999999999999</v>
      </c>
      <c r="L672" s="169"/>
      <c r="M672" s="173"/>
      <c r="N672" s="174"/>
      <c r="O672" s="174"/>
      <c r="P672" s="174"/>
      <c r="Q672" s="174"/>
      <c r="R672" s="174"/>
      <c r="S672" s="174"/>
      <c r="T672" s="175"/>
      <c r="AT672" s="170" t="s">
        <v>166</v>
      </c>
      <c r="AU672" s="170" t="s">
        <v>84</v>
      </c>
      <c r="AV672" s="168" t="s">
        <v>84</v>
      </c>
      <c r="AW672" s="168" t="s">
        <v>31</v>
      </c>
      <c r="AX672" s="168" t="s">
        <v>75</v>
      </c>
      <c r="AY672" s="170" t="s">
        <v>158</v>
      </c>
    </row>
    <row r="673" spans="2:51" s="168" customFormat="1">
      <c r="B673" s="169"/>
      <c r="D673" s="162" t="s">
        <v>166</v>
      </c>
      <c r="E673" s="170" t="s">
        <v>1</v>
      </c>
      <c r="F673" s="171" t="s">
        <v>334</v>
      </c>
      <c r="H673" s="172">
        <v>31.254000000000001</v>
      </c>
      <c r="L673" s="169"/>
      <c r="M673" s="173"/>
      <c r="N673" s="174"/>
      <c r="O673" s="174"/>
      <c r="P673" s="174"/>
      <c r="Q673" s="174"/>
      <c r="R673" s="174"/>
      <c r="S673" s="174"/>
      <c r="T673" s="175"/>
      <c r="AT673" s="170" t="s">
        <v>166</v>
      </c>
      <c r="AU673" s="170" t="s">
        <v>84</v>
      </c>
      <c r="AV673" s="168" t="s">
        <v>84</v>
      </c>
      <c r="AW673" s="168" t="s">
        <v>31</v>
      </c>
      <c r="AX673" s="168" t="s">
        <v>75</v>
      </c>
      <c r="AY673" s="170" t="s">
        <v>158</v>
      </c>
    </row>
    <row r="674" spans="2:51" s="168" customFormat="1">
      <c r="B674" s="169"/>
      <c r="D674" s="162" t="s">
        <v>166</v>
      </c>
      <c r="E674" s="170" t="s">
        <v>1</v>
      </c>
      <c r="F674" s="171" t="s">
        <v>335</v>
      </c>
      <c r="H674" s="172">
        <v>27.803999999999998</v>
      </c>
      <c r="L674" s="169"/>
      <c r="M674" s="173"/>
      <c r="N674" s="174"/>
      <c r="O674" s="174"/>
      <c r="P674" s="174"/>
      <c r="Q674" s="174"/>
      <c r="R674" s="174"/>
      <c r="S674" s="174"/>
      <c r="T674" s="175"/>
      <c r="AT674" s="170" t="s">
        <v>166</v>
      </c>
      <c r="AU674" s="170" t="s">
        <v>84</v>
      </c>
      <c r="AV674" s="168" t="s">
        <v>84</v>
      </c>
      <c r="AW674" s="168" t="s">
        <v>31</v>
      </c>
      <c r="AX674" s="168" t="s">
        <v>75</v>
      </c>
      <c r="AY674" s="170" t="s">
        <v>158</v>
      </c>
    </row>
    <row r="675" spans="2:51" s="168" customFormat="1" ht="22.5">
      <c r="B675" s="169"/>
      <c r="D675" s="162" t="s">
        <v>166</v>
      </c>
      <c r="E675" s="170" t="s">
        <v>1</v>
      </c>
      <c r="F675" s="171" t="s">
        <v>336</v>
      </c>
      <c r="H675" s="172">
        <v>54.307000000000002</v>
      </c>
      <c r="L675" s="169"/>
      <c r="M675" s="173"/>
      <c r="N675" s="174"/>
      <c r="O675" s="174"/>
      <c r="P675" s="174"/>
      <c r="Q675" s="174"/>
      <c r="R675" s="174"/>
      <c r="S675" s="174"/>
      <c r="T675" s="175"/>
      <c r="AT675" s="170" t="s">
        <v>166</v>
      </c>
      <c r="AU675" s="170" t="s">
        <v>84</v>
      </c>
      <c r="AV675" s="168" t="s">
        <v>84</v>
      </c>
      <c r="AW675" s="168" t="s">
        <v>31</v>
      </c>
      <c r="AX675" s="168" t="s">
        <v>75</v>
      </c>
      <c r="AY675" s="170" t="s">
        <v>158</v>
      </c>
    </row>
    <row r="676" spans="2:51" s="168" customFormat="1" ht="33.75">
      <c r="B676" s="169"/>
      <c r="D676" s="162" t="s">
        <v>166</v>
      </c>
      <c r="E676" s="170" t="s">
        <v>1</v>
      </c>
      <c r="F676" s="171" t="s">
        <v>337</v>
      </c>
      <c r="H676" s="172">
        <v>16.039000000000001</v>
      </c>
      <c r="L676" s="169"/>
      <c r="M676" s="173"/>
      <c r="N676" s="174"/>
      <c r="O676" s="174"/>
      <c r="P676" s="174"/>
      <c r="Q676" s="174"/>
      <c r="R676" s="174"/>
      <c r="S676" s="174"/>
      <c r="T676" s="175"/>
      <c r="AT676" s="170" t="s">
        <v>166</v>
      </c>
      <c r="AU676" s="170" t="s">
        <v>84</v>
      </c>
      <c r="AV676" s="168" t="s">
        <v>84</v>
      </c>
      <c r="AW676" s="168" t="s">
        <v>31</v>
      </c>
      <c r="AX676" s="168" t="s">
        <v>75</v>
      </c>
      <c r="AY676" s="170" t="s">
        <v>158</v>
      </c>
    </row>
    <row r="677" spans="2:51" s="168" customFormat="1" ht="22.5">
      <c r="B677" s="169"/>
      <c r="D677" s="162" t="s">
        <v>166</v>
      </c>
      <c r="E677" s="170" t="s">
        <v>1</v>
      </c>
      <c r="F677" s="171" t="s">
        <v>338</v>
      </c>
      <c r="H677" s="172">
        <v>126.63</v>
      </c>
      <c r="L677" s="169"/>
      <c r="M677" s="173"/>
      <c r="N677" s="174"/>
      <c r="O677" s="174"/>
      <c r="P677" s="174"/>
      <c r="Q677" s="174"/>
      <c r="R677" s="174"/>
      <c r="S677" s="174"/>
      <c r="T677" s="175"/>
      <c r="AT677" s="170" t="s">
        <v>166</v>
      </c>
      <c r="AU677" s="170" t="s">
        <v>84</v>
      </c>
      <c r="AV677" s="168" t="s">
        <v>84</v>
      </c>
      <c r="AW677" s="168" t="s">
        <v>31</v>
      </c>
      <c r="AX677" s="168" t="s">
        <v>75</v>
      </c>
      <c r="AY677" s="170" t="s">
        <v>158</v>
      </c>
    </row>
    <row r="678" spans="2:51" s="168" customFormat="1" ht="22.5">
      <c r="B678" s="169"/>
      <c r="D678" s="162" t="s">
        <v>166</v>
      </c>
      <c r="E678" s="170" t="s">
        <v>1</v>
      </c>
      <c r="F678" s="171" t="s">
        <v>339</v>
      </c>
      <c r="H678" s="172">
        <v>71.582999999999998</v>
      </c>
      <c r="L678" s="169"/>
      <c r="M678" s="173"/>
      <c r="N678" s="174"/>
      <c r="O678" s="174"/>
      <c r="P678" s="174"/>
      <c r="Q678" s="174"/>
      <c r="R678" s="174"/>
      <c r="S678" s="174"/>
      <c r="T678" s="175"/>
      <c r="AT678" s="170" t="s">
        <v>166</v>
      </c>
      <c r="AU678" s="170" t="s">
        <v>84</v>
      </c>
      <c r="AV678" s="168" t="s">
        <v>84</v>
      </c>
      <c r="AW678" s="168" t="s">
        <v>31</v>
      </c>
      <c r="AX678" s="168" t="s">
        <v>75</v>
      </c>
      <c r="AY678" s="170" t="s">
        <v>158</v>
      </c>
    </row>
    <row r="679" spans="2:51" s="168" customFormat="1">
      <c r="B679" s="169"/>
      <c r="D679" s="162" t="s">
        <v>166</v>
      </c>
      <c r="E679" s="170" t="s">
        <v>1</v>
      </c>
      <c r="F679" s="171" t="s">
        <v>340</v>
      </c>
      <c r="H679" s="172">
        <v>52.106000000000002</v>
      </c>
      <c r="L679" s="169"/>
      <c r="M679" s="173"/>
      <c r="N679" s="174"/>
      <c r="O679" s="174"/>
      <c r="P679" s="174"/>
      <c r="Q679" s="174"/>
      <c r="R679" s="174"/>
      <c r="S679" s="174"/>
      <c r="T679" s="175"/>
      <c r="AT679" s="170" t="s">
        <v>166</v>
      </c>
      <c r="AU679" s="170" t="s">
        <v>84</v>
      </c>
      <c r="AV679" s="168" t="s">
        <v>84</v>
      </c>
      <c r="AW679" s="168" t="s">
        <v>31</v>
      </c>
      <c r="AX679" s="168" t="s">
        <v>75</v>
      </c>
      <c r="AY679" s="170" t="s">
        <v>158</v>
      </c>
    </row>
    <row r="680" spans="2:51" s="168" customFormat="1">
      <c r="B680" s="169"/>
      <c r="D680" s="162" t="s">
        <v>166</v>
      </c>
      <c r="E680" s="170" t="s">
        <v>1</v>
      </c>
      <c r="F680" s="171" t="s">
        <v>341</v>
      </c>
      <c r="H680" s="172">
        <v>52.106000000000002</v>
      </c>
      <c r="L680" s="169"/>
      <c r="M680" s="173"/>
      <c r="N680" s="174"/>
      <c r="O680" s="174"/>
      <c r="P680" s="174"/>
      <c r="Q680" s="174"/>
      <c r="R680" s="174"/>
      <c r="S680" s="174"/>
      <c r="T680" s="175"/>
      <c r="AT680" s="170" t="s">
        <v>166</v>
      </c>
      <c r="AU680" s="170" t="s">
        <v>84</v>
      </c>
      <c r="AV680" s="168" t="s">
        <v>84</v>
      </c>
      <c r="AW680" s="168" t="s">
        <v>31</v>
      </c>
      <c r="AX680" s="168" t="s">
        <v>75</v>
      </c>
      <c r="AY680" s="170" t="s">
        <v>158</v>
      </c>
    </row>
    <row r="681" spans="2:51" s="168" customFormat="1">
      <c r="B681" s="169"/>
      <c r="D681" s="162" t="s">
        <v>166</v>
      </c>
      <c r="E681" s="170" t="s">
        <v>1</v>
      </c>
      <c r="F681" s="171" t="s">
        <v>342</v>
      </c>
      <c r="H681" s="172">
        <v>45.866</v>
      </c>
      <c r="L681" s="169"/>
      <c r="M681" s="173"/>
      <c r="N681" s="174"/>
      <c r="O681" s="174"/>
      <c r="P681" s="174"/>
      <c r="Q681" s="174"/>
      <c r="R681" s="174"/>
      <c r="S681" s="174"/>
      <c r="T681" s="175"/>
      <c r="AT681" s="170" t="s">
        <v>166</v>
      </c>
      <c r="AU681" s="170" t="s">
        <v>84</v>
      </c>
      <c r="AV681" s="168" t="s">
        <v>84</v>
      </c>
      <c r="AW681" s="168" t="s">
        <v>31</v>
      </c>
      <c r="AX681" s="168" t="s">
        <v>75</v>
      </c>
      <c r="AY681" s="170" t="s">
        <v>158</v>
      </c>
    </row>
    <row r="682" spans="2:51" s="168" customFormat="1">
      <c r="B682" s="169"/>
      <c r="D682" s="162" t="s">
        <v>166</v>
      </c>
      <c r="E682" s="170" t="s">
        <v>1</v>
      </c>
      <c r="F682" s="171" t="s">
        <v>343</v>
      </c>
      <c r="H682" s="172">
        <v>45.866</v>
      </c>
      <c r="L682" s="169"/>
      <c r="M682" s="173"/>
      <c r="N682" s="174"/>
      <c r="O682" s="174"/>
      <c r="P682" s="174"/>
      <c r="Q682" s="174"/>
      <c r="R682" s="174"/>
      <c r="S682" s="174"/>
      <c r="T682" s="175"/>
      <c r="AT682" s="170" t="s">
        <v>166</v>
      </c>
      <c r="AU682" s="170" t="s">
        <v>84</v>
      </c>
      <c r="AV682" s="168" t="s">
        <v>84</v>
      </c>
      <c r="AW682" s="168" t="s">
        <v>31</v>
      </c>
      <c r="AX682" s="168" t="s">
        <v>75</v>
      </c>
      <c r="AY682" s="170" t="s">
        <v>158</v>
      </c>
    </row>
    <row r="683" spans="2:51" s="168" customFormat="1" ht="22.5">
      <c r="B683" s="169"/>
      <c r="D683" s="162" t="s">
        <v>166</v>
      </c>
      <c r="E683" s="170" t="s">
        <v>1</v>
      </c>
      <c r="F683" s="171" t="s">
        <v>344</v>
      </c>
      <c r="H683" s="172">
        <v>43.328000000000003</v>
      </c>
      <c r="L683" s="169"/>
      <c r="M683" s="173"/>
      <c r="N683" s="174"/>
      <c r="O683" s="174"/>
      <c r="P683" s="174"/>
      <c r="Q683" s="174"/>
      <c r="R683" s="174"/>
      <c r="S683" s="174"/>
      <c r="T683" s="175"/>
      <c r="AT683" s="170" t="s">
        <v>166</v>
      </c>
      <c r="AU683" s="170" t="s">
        <v>84</v>
      </c>
      <c r="AV683" s="168" t="s">
        <v>84</v>
      </c>
      <c r="AW683" s="168" t="s">
        <v>31</v>
      </c>
      <c r="AX683" s="168" t="s">
        <v>75</v>
      </c>
      <c r="AY683" s="170" t="s">
        <v>158</v>
      </c>
    </row>
    <row r="684" spans="2:51" s="168" customFormat="1" ht="22.5">
      <c r="B684" s="169"/>
      <c r="D684" s="162" t="s">
        <v>166</v>
      </c>
      <c r="E684" s="170" t="s">
        <v>1</v>
      </c>
      <c r="F684" s="171" t="s">
        <v>345</v>
      </c>
      <c r="H684" s="172">
        <v>42.433999999999997</v>
      </c>
      <c r="L684" s="169"/>
      <c r="M684" s="173"/>
      <c r="N684" s="174"/>
      <c r="O684" s="174"/>
      <c r="P684" s="174"/>
      <c r="Q684" s="174"/>
      <c r="R684" s="174"/>
      <c r="S684" s="174"/>
      <c r="T684" s="175"/>
      <c r="AT684" s="170" t="s">
        <v>166</v>
      </c>
      <c r="AU684" s="170" t="s">
        <v>84</v>
      </c>
      <c r="AV684" s="168" t="s">
        <v>84</v>
      </c>
      <c r="AW684" s="168" t="s">
        <v>31</v>
      </c>
      <c r="AX684" s="168" t="s">
        <v>75</v>
      </c>
      <c r="AY684" s="170" t="s">
        <v>158</v>
      </c>
    </row>
    <row r="685" spans="2:51" s="168" customFormat="1">
      <c r="B685" s="169"/>
      <c r="D685" s="162" t="s">
        <v>166</v>
      </c>
      <c r="E685" s="170" t="s">
        <v>1</v>
      </c>
      <c r="F685" s="171" t="s">
        <v>346</v>
      </c>
      <c r="H685" s="172">
        <v>27.803999999999998</v>
      </c>
      <c r="L685" s="169"/>
      <c r="M685" s="173"/>
      <c r="N685" s="174"/>
      <c r="O685" s="174"/>
      <c r="P685" s="174"/>
      <c r="Q685" s="174"/>
      <c r="R685" s="174"/>
      <c r="S685" s="174"/>
      <c r="T685" s="175"/>
      <c r="AT685" s="170" t="s">
        <v>166</v>
      </c>
      <c r="AU685" s="170" t="s">
        <v>84</v>
      </c>
      <c r="AV685" s="168" t="s">
        <v>84</v>
      </c>
      <c r="AW685" s="168" t="s">
        <v>31</v>
      </c>
      <c r="AX685" s="168" t="s">
        <v>75</v>
      </c>
      <c r="AY685" s="170" t="s">
        <v>158</v>
      </c>
    </row>
    <row r="686" spans="2:51" s="168" customFormat="1">
      <c r="B686" s="169"/>
      <c r="D686" s="162" t="s">
        <v>166</v>
      </c>
      <c r="E686" s="170" t="s">
        <v>1</v>
      </c>
      <c r="F686" s="171" t="s">
        <v>347</v>
      </c>
      <c r="H686" s="172">
        <v>16.888000000000002</v>
      </c>
      <c r="L686" s="169"/>
      <c r="M686" s="173"/>
      <c r="N686" s="174"/>
      <c r="O686" s="174"/>
      <c r="P686" s="174"/>
      <c r="Q686" s="174"/>
      <c r="R686" s="174"/>
      <c r="S686" s="174"/>
      <c r="T686" s="175"/>
      <c r="AT686" s="170" t="s">
        <v>166</v>
      </c>
      <c r="AU686" s="170" t="s">
        <v>84</v>
      </c>
      <c r="AV686" s="168" t="s">
        <v>84</v>
      </c>
      <c r="AW686" s="168" t="s">
        <v>31</v>
      </c>
      <c r="AX686" s="168" t="s">
        <v>75</v>
      </c>
      <c r="AY686" s="170" t="s">
        <v>158</v>
      </c>
    </row>
    <row r="687" spans="2:51" s="168" customFormat="1">
      <c r="B687" s="169"/>
      <c r="D687" s="162" t="s">
        <v>166</v>
      </c>
      <c r="E687" s="170" t="s">
        <v>1</v>
      </c>
      <c r="F687" s="171" t="s">
        <v>348</v>
      </c>
      <c r="H687" s="172">
        <v>34.113999999999997</v>
      </c>
      <c r="L687" s="169"/>
      <c r="M687" s="173"/>
      <c r="N687" s="174"/>
      <c r="O687" s="174"/>
      <c r="P687" s="174"/>
      <c r="Q687" s="174"/>
      <c r="R687" s="174"/>
      <c r="S687" s="174"/>
      <c r="T687" s="175"/>
      <c r="AT687" s="170" t="s">
        <v>166</v>
      </c>
      <c r="AU687" s="170" t="s">
        <v>84</v>
      </c>
      <c r="AV687" s="168" t="s">
        <v>84</v>
      </c>
      <c r="AW687" s="168" t="s">
        <v>31</v>
      </c>
      <c r="AX687" s="168" t="s">
        <v>75</v>
      </c>
      <c r="AY687" s="170" t="s">
        <v>158</v>
      </c>
    </row>
    <row r="688" spans="2:51" s="168" customFormat="1">
      <c r="B688" s="169"/>
      <c r="D688" s="162" t="s">
        <v>166</v>
      </c>
      <c r="E688" s="170" t="s">
        <v>1</v>
      </c>
      <c r="F688" s="171" t="s">
        <v>349</v>
      </c>
      <c r="H688" s="172">
        <v>23.332000000000001</v>
      </c>
      <c r="L688" s="169"/>
      <c r="M688" s="173"/>
      <c r="N688" s="174"/>
      <c r="O688" s="174"/>
      <c r="P688" s="174"/>
      <c r="Q688" s="174"/>
      <c r="R688" s="174"/>
      <c r="S688" s="174"/>
      <c r="T688" s="175"/>
      <c r="AT688" s="170" t="s">
        <v>166</v>
      </c>
      <c r="AU688" s="170" t="s">
        <v>84</v>
      </c>
      <c r="AV688" s="168" t="s">
        <v>84</v>
      </c>
      <c r="AW688" s="168" t="s">
        <v>31</v>
      </c>
      <c r="AX688" s="168" t="s">
        <v>75</v>
      </c>
      <c r="AY688" s="170" t="s">
        <v>158</v>
      </c>
    </row>
    <row r="689" spans="2:51" s="168" customFormat="1">
      <c r="B689" s="169"/>
      <c r="D689" s="162" t="s">
        <v>166</v>
      </c>
      <c r="E689" s="170" t="s">
        <v>1</v>
      </c>
      <c r="F689" s="171" t="s">
        <v>350</v>
      </c>
      <c r="H689" s="172">
        <v>14.476000000000001</v>
      </c>
      <c r="L689" s="169"/>
      <c r="M689" s="173"/>
      <c r="N689" s="174"/>
      <c r="O689" s="174"/>
      <c r="P689" s="174"/>
      <c r="Q689" s="174"/>
      <c r="R689" s="174"/>
      <c r="S689" s="174"/>
      <c r="T689" s="175"/>
      <c r="AT689" s="170" t="s">
        <v>166</v>
      </c>
      <c r="AU689" s="170" t="s">
        <v>84</v>
      </c>
      <c r="AV689" s="168" t="s">
        <v>84</v>
      </c>
      <c r="AW689" s="168" t="s">
        <v>31</v>
      </c>
      <c r="AX689" s="168" t="s">
        <v>75</v>
      </c>
      <c r="AY689" s="170" t="s">
        <v>158</v>
      </c>
    </row>
    <row r="690" spans="2:51" s="168" customFormat="1">
      <c r="B690" s="169"/>
      <c r="D690" s="162" t="s">
        <v>166</v>
      </c>
      <c r="E690" s="170" t="s">
        <v>1</v>
      </c>
      <c r="F690" s="171" t="s">
        <v>351</v>
      </c>
      <c r="H690" s="172">
        <v>27.562000000000001</v>
      </c>
      <c r="L690" s="169"/>
      <c r="M690" s="173"/>
      <c r="N690" s="174"/>
      <c r="O690" s="174"/>
      <c r="P690" s="174"/>
      <c r="Q690" s="174"/>
      <c r="R690" s="174"/>
      <c r="S690" s="174"/>
      <c r="T690" s="175"/>
      <c r="AT690" s="170" t="s">
        <v>166</v>
      </c>
      <c r="AU690" s="170" t="s">
        <v>84</v>
      </c>
      <c r="AV690" s="168" t="s">
        <v>84</v>
      </c>
      <c r="AW690" s="168" t="s">
        <v>31</v>
      </c>
      <c r="AX690" s="168" t="s">
        <v>75</v>
      </c>
      <c r="AY690" s="170" t="s">
        <v>158</v>
      </c>
    </row>
    <row r="691" spans="2:51" s="168" customFormat="1">
      <c r="B691" s="169"/>
      <c r="D691" s="162" t="s">
        <v>166</v>
      </c>
      <c r="E691" s="170" t="s">
        <v>1</v>
      </c>
      <c r="F691" s="171" t="s">
        <v>352</v>
      </c>
      <c r="H691" s="172">
        <v>46.335999999999999</v>
      </c>
      <c r="L691" s="169"/>
      <c r="M691" s="173"/>
      <c r="N691" s="174"/>
      <c r="O691" s="174"/>
      <c r="P691" s="174"/>
      <c r="Q691" s="174"/>
      <c r="R691" s="174"/>
      <c r="S691" s="174"/>
      <c r="T691" s="175"/>
      <c r="AT691" s="170" t="s">
        <v>166</v>
      </c>
      <c r="AU691" s="170" t="s">
        <v>84</v>
      </c>
      <c r="AV691" s="168" t="s">
        <v>84</v>
      </c>
      <c r="AW691" s="168" t="s">
        <v>31</v>
      </c>
      <c r="AX691" s="168" t="s">
        <v>75</v>
      </c>
      <c r="AY691" s="170" t="s">
        <v>158</v>
      </c>
    </row>
    <row r="692" spans="2:51" s="168" customFormat="1">
      <c r="B692" s="169"/>
      <c r="D692" s="162" t="s">
        <v>166</v>
      </c>
      <c r="E692" s="170" t="s">
        <v>1</v>
      </c>
      <c r="F692" s="171" t="s">
        <v>353</v>
      </c>
      <c r="H692" s="172">
        <v>22.850999999999999</v>
      </c>
      <c r="L692" s="169"/>
      <c r="M692" s="173"/>
      <c r="N692" s="174"/>
      <c r="O692" s="174"/>
      <c r="P692" s="174"/>
      <c r="Q692" s="174"/>
      <c r="R692" s="174"/>
      <c r="S692" s="174"/>
      <c r="T692" s="175"/>
      <c r="AT692" s="170" t="s">
        <v>166</v>
      </c>
      <c r="AU692" s="170" t="s">
        <v>84</v>
      </c>
      <c r="AV692" s="168" t="s">
        <v>84</v>
      </c>
      <c r="AW692" s="168" t="s">
        <v>31</v>
      </c>
      <c r="AX692" s="168" t="s">
        <v>75</v>
      </c>
      <c r="AY692" s="170" t="s">
        <v>158</v>
      </c>
    </row>
    <row r="693" spans="2:51" s="168" customFormat="1">
      <c r="B693" s="169"/>
      <c r="D693" s="162" t="s">
        <v>166</v>
      </c>
      <c r="E693" s="170" t="s">
        <v>1</v>
      </c>
      <c r="F693" s="171" t="s">
        <v>354</v>
      </c>
      <c r="H693" s="172">
        <v>24.585999999999999</v>
      </c>
      <c r="L693" s="169"/>
      <c r="M693" s="173"/>
      <c r="N693" s="174"/>
      <c r="O693" s="174"/>
      <c r="P693" s="174"/>
      <c r="Q693" s="174"/>
      <c r="R693" s="174"/>
      <c r="S693" s="174"/>
      <c r="T693" s="175"/>
      <c r="AT693" s="170" t="s">
        <v>166</v>
      </c>
      <c r="AU693" s="170" t="s">
        <v>84</v>
      </c>
      <c r="AV693" s="168" t="s">
        <v>84</v>
      </c>
      <c r="AW693" s="168" t="s">
        <v>31</v>
      </c>
      <c r="AX693" s="168" t="s">
        <v>75</v>
      </c>
      <c r="AY693" s="170" t="s">
        <v>158</v>
      </c>
    </row>
    <row r="694" spans="2:51" s="168" customFormat="1">
      <c r="B694" s="169"/>
      <c r="D694" s="162" t="s">
        <v>166</v>
      </c>
      <c r="E694" s="170" t="s">
        <v>1</v>
      </c>
      <c r="F694" s="171" t="s">
        <v>355</v>
      </c>
      <c r="H694" s="172">
        <v>24.481999999999999</v>
      </c>
      <c r="L694" s="169"/>
      <c r="M694" s="173"/>
      <c r="N694" s="174"/>
      <c r="O694" s="174"/>
      <c r="P694" s="174"/>
      <c r="Q694" s="174"/>
      <c r="R694" s="174"/>
      <c r="S694" s="174"/>
      <c r="T694" s="175"/>
      <c r="AT694" s="170" t="s">
        <v>166</v>
      </c>
      <c r="AU694" s="170" t="s">
        <v>84</v>
      </c>
      <c r="AV694" s="168" t="s">
        <v>84</v>
      </c>
      <c r="AW694" s="168" t="s">
        <v>31</v>
      </c>
      <c r="AX694" s="168" t="s">
        <v>75</v>
      </c>
      <c r="AY694" s="170" t="s">
        <v>158</v>
      </c>
    </row>
    <row r="695" spans="2:51" s="168" customFormat="1">
      <c r="B695" s="169"/>
      <c r="D695" s="162" t="s">
        <v>166</v>
      </c>
      <c r="E695" s="170" t="s">
        <v>1</v>
      </c>
      <c r="F695" s="171" t="s">
        <v>356</v>
      </c>
      <c r="H695" s="172">
        <v>23.599</v>
      </c>
      <c r="L695" s="169"/>
      <c r="M695" s="173"/>
      <c r="N695" s="174"/>
      <c r="O695" s="174"/>
      <c r="P695" s="174"/>
      <c r="Q695" s="174"/>
      <c r="R695" s="174"/>
      <c r="S695" s="174"/>
      <c r="T695" s="175"/>
      <c r="AT695" s="170" t="s">
        <v>166</v>
      </c>
      <c r="AU695" s="170" t="s">
        <v>84</v>
      </c>
      <c r="AV695" s="168" t="s">
        <v>84</v>
      </c>
      <c r="AW695" s="168" t="s">
        <v>31</v>
      </c>
      <c r="AX695" s="168" t="s">
        <v>75</v>
      </c>
      <c r="AY695" s="170" t="s">
        <v>158</v>
      </c>
    </row>
    <row r="696" spans="2:51" s="168" customFormat="1">
      <c r="B696" s="169"/>
      <c r="D696" s="162" t="s">
        <v>166</v>
      </c>
      <c r="E696" s="170" t="s">
        <v>1</v>
      </c>
      <c r="F696" s="171" t="s">
        <v>357</v>
      </c>
      <c r="H696" s="172">
        <v>19.071000000000002</v>
      </c>
      <c r="L696" s="169"/>
      <c r="M696" s="173"/>
      <c r="N696" s="174"/>
      <c r="O696" s="174"/>
      <c r="P696" s="174"/>
      <c r="Q696" s="174"/>
      <c r="R696" s="174"/>
      <c r="S696" s="174"/>
      <c r="T696" s="175"/>
      <c r="AT696" s="170" t="s">
        <v>166</v>
      </c>
      <c r="AU696" s="170" t="s">
        <v>84</v>
      </c>
      <c r="AV696" s="168" t="s">
        <v>84</v>
      </c>
      <c r="AW696" s="168" t="s">
        <v>31</v>
      </c>
      <c r="AX696" s="168" t="s">
        <v>75</v>
      </c>
      <c r="AY696" s="170" t="s">
        <v>158</v>
      </c>
    </row>
    <row r="697" spans="2:51" s="168" customFormat="1">
      <c r="B697" s="169"/>
      <c r="D697" s="162" t="s">
        <v>166</v>
      </c>
      <c r="E697" s="170" t="s">
        <v>1</v>
      </c>
      <c r="F697" s="171" t="s">
        <v>358</v>
      </c>
      <c r="H697" s="172">
        <v>16.416</v>
      </c>
      <c r="L697" s="169"/>
      <c r="M697" s="173"/>
      <c r="N697" s="174"/>
      <c r="O697" s="174"/>
      <c r="P697" s="174"/>
      <c r="Q697" s="174"/>
      <c r="R697" s="174"/>
      <c r="S697" s="174"/>
      <c r="T697" s="175"/>
      <c r="AT697" s="170" t="s">
        <v>166</v>
      </c>
      <c r="AU697" s="170" t="s">
        <v>84</v>
      </c>
      <c r="AV697" s="168" t="s">
        <v>84</v>
      </c>
      <c r="AW697" s="168" t="s">
        <v>31</v>
      </c>
      <c r="AX697" s="168" t="s">
        <v>75</v>
      </c>
      <c r="AY697" s="170" t="s">
        <v>158</v>
      </c>
    </row>
    <row r="698" spans="2:51" s="184" customFormat="1">
      <c r="B698" s="185"/>
      <c r="D698" s="162" t="s">
        <v>166</v>
      </c>
      <c r="E698" s="186" t="s">
        <v>1</v>
      </c>
      <c r="F698" s="187" t="s">
        <v>219</v>
      </c>
      <c r="H698" s="188">
        <v>1040.124</v>
      </c>
      <c r="L698" s="185"/>
      <c r="M698" s="189"/>
      <c r="N698" s="190"/>
      <c r="O698" s="190"/>
      <c r="P698" s="190"/>
      <c r="Q698" s="190"/>
      <c r="R698" s="190"/>
      <c r="S698" s="190"/>
      <c r="T698" s="191"/>
      <c r="AT698" s="186" t="s">
        <v>166</v>
      </c>
      <c r="AU698" s="186" t="s">
        <v>84</v>
      </c>
      <c r="AV698" s="184" t="s">
        <v>87</v>
      </c>
      <c r="AW698" s="184" t="s">
        <v>31</v>
      </c>
      <c r="AX698" s="184" t="s">
        <v>75</v>
      </c>
      <c r="AY698" s="186" t="s">
        <v>158</v>
      </c>
    </row>
    <row r="699" spans="2:51" s="160" customFormat="1">
      <c r="B699" s="161"/>
      <c r="D699" s="162" t="s">
        <v>166</v>
      </c>
      <c r="E699" s="163" t="s">
        <v>1</v>
      </c>
      <c r="F699" s="164" t="s">
        <v>206</v>
      </c>
      <c r="H699" s="163" t="s">
        <v>1</v>
      </c>
      <c r="L699" s="161"/>
      <c r="M699" s="165"/>
      <c r="N699" s="166"/>
      <c r="O699" s="166"/>
      <c r="P699" s="166"/>
      <c r="Q699" s="166"/>
      <c r="R699" s="166"/>
      <c r="S699" s="166"/>
      <c r="T699" s="167"/>
      <c r="AT699" s="163" t="s">
        <v>166</v>
      </c>
      <c r="AU699" s="163" t="s">
        <v>84</v>
      </c>
      <c r="AV699" s="160" t="s">
        <v>80</v>
      </c>
      <c r="AW699" s="160" t="s">
        <v>31</v>
      </c>
      <c r="AX699" s="160" t="s">
        <v>75</v>
      </c>
      <c r="AY699" s="163" t="s">
        <v>158</v>
      </c>
    </row>
    <row r="700" spans="2:51" s="168" customFormat="1">
      <c r="B700" s="169"/>
      <c r="D700" s="162" t="s">
        <v>166</v>
      </c>
      <c r="E700" s="170" t="s">
        <v>1</v>
      </c>
      <c r="F700" s="171" t="s">
        <v>359</v>
      </c>
      <c r="H700" s="172">
        <v>46.335999999999999</v>
      </c>
      <c r="L700" s="169"/>
      <c r="M700" s="173"/>
      <c r="N700" s="174"/>
      <c r="O700" s="174"/>
      <c r="P700" s="174"/>
      <c r="Q700" s="174"/>
      <c r="R700" s="174"/>
      <c r="S700" s="174"/>
      <c r="T700" s="175"/>
      <c r="AT700" s="170" t="s">
        <v>166</v>
      </c>
      <c r="AU700" s="170" t="s">
        <v>84</v>
      </c>
      <c r="AV700" s="168" t="s">
        <v>84</v>
      </c>
      <c r="AW700" s="168" t="s">
        <v>31</v>
      </c>
      <c r="AX700" s="168" t="s">
        <v>75</v>
      </c>
      <c r="AY700" s="170" t="s">
        <v>158</v>
      </c>
    </row>
    <row r="701" spans="2:51" s="168" customFormat="1" ht="22.5">
      <c r="B701" s="169"/>
      <c r="D701" s="162" t="s">
        <v>166</v>
      </c>
      <c r="E701" s="170" t="s">
        <v>1</v>
      </c>
      <c r="F701" s="171" t="s">
        <v>360</v>
      </c>
      <c r="H701" s="172">
        <v>123.815</v>
      </c>
      <c r="L701" s="169"/>
      <c r="M701" s="173"/>
      <c r="N701" s="174"/>
      <c r="O701" s="174"/>
      <c r="P701" s="174"/>
      <c r="Q701" s="174"/>
      <c r="R701" s="174"/>
      <c r="S701" s="174"/>
      <c r="T701" s="175"/>
      <c r="AT701" s="170" t="s">
        <v>166</v>
      </c>
      <c r="AU701" s="170" t="s">
        <v>84</v>
      </c>
      <c r="AV701" s="168" t="s">
        <v>84</v>
      </c>
      <c r="AW701" s="168" t="s">
        <v>31</v>
      </c>
      <c r="AX701" s="168" t="s">
        <v>75</v>
      </c>
      <c r="AY701" s="170" t="s">
        <v>158</v>
      </c>
    </row>
    <row r="702" spans="2:51" s="168" customFormat="1">
      <c r="B702" s="169"/>
      <c r="D702" s="162" t="s">
        <v>166</v>
      </c>
      <c r="E702" s="170" t="s">
        <v>1</v>
      </c>
      <c r="F702" s="171" t="s">
        <v>361</v>
      </c>
      <c r="H702" s="172">
        <v>12.41</v>
      </c>
      <c r="L702" s="169"/>
      <c r="M702" s="173"/>
      <c r="N702" s="174"/>
      <c r="O702" s="174"/>
      <c r="P702" s="174"/>
      <c r="Q702" s="174"/>
      <c r="R702" s="174"/>
      <c r="S702" s="174"/>
      <c r="T702" s="175"/>
      <c r="AT702" s="170" t="s">
        <v>166</v>
      </c>
      <c r="AU702" s="170" t="s">
        <v>84</v>
      </c>
      <c r="AV702" s="168" t="s">
        <v>84</v>
      </c>
      <c r="AW702" s="168" t="s">
        <v>31</v>
      </c>
      <c r="AX702" s="168" t="s">
        <v>75</v>
      </c>
      <c r="AY702" s="170" t="s">
        <v>158</v>
      </c>
    </row>
    <row r="703" spans="2:51" s="168" customFormat="1">
      <c r="B703" s="169"/>
      <c r="D703" s="162" t="s">
        <v>166</v>
      </c>
      <c r="E703" s="170" t="s">
        <v>1</v>
      </c>
      <c r="F703" s="171" t="s">
        <v>362</v>
      </c>
      <c r="H703" s="172">
        <v>5.968</v>
      </c>
      <c r="L703" s="169"/>
      <c r="M703" s="173"/>
      <c r="N703" s="174"/>
      <c r="O703" s="174"/>
      <c r="P703" s="174"/>
      <c r="Q703" s="174"/>
      <c r="R703" s="174"/>
      <c r="S703" s="174"/>
      <c r="T703" s="175"/>
      <c r="AT703" s="170" t="s">
        <v>166</v>
      </c>
      <c r="AU703" s="170" t="s">
        <v>84</v>
      </c>
      <c r="AV703" s="168" t="s">
        <v>84</v>
      </c>
      <c r="AW703" s="168" t="s">
        <v>31</v>
      </c>
      <c r="AX703" s="168" t="s">
        <v>75</v>
      </c>
      <c r="AY703" s="170" t="s">
        <v>158</v>
      </c>
    </row>
    <row r="704" spans="2:51" s="168" customFormat="1">
      <c r="B704" s="169"/>
      <c r="D704" s="162" t="s">
        <v>166</v>
      </c>
      <c r="E704" s="170" t="s">
        <v>1</v>
      </c>
      <c r="F704" s="171" t="s">
        <v>363</v>
      </c>
      <c r="H704" s="172">
        <v>43.213999999999999</v>
      </c>
      <c r="L704" s="169"/>
      <c r="M704" s="173"/>
      <c r="N704" s="174"/>
      <c r="O704" s="174"/>
      <c r="P704" s="174"/>
      <c r="Q704" s="174"/>
      <c r="R704" s="174"/>
      <c r="S704" s="174"/>
      <c r="T704" s="175"/>
      <c r="AT704" s="170" t="s">
        <v>166</v>
      </c>
      <c r="AU704" s="170" t="s">
        <v>84</v>
      </c>
      <c r="AV704" s="168" t="s">
        <v>84</v>
      </c>
      <c r="AW704" s="168" t="s">
        <v>31</v>
      </c>
      <c r="AX704" s="168" t="s">
        <v>75</v>
      </c>
      <c r="AY704" s="170" t="s">
        <v>158</v>
      </c>
    </row>
    <row r="705" spans="2:51" s="168" customFormat="1">
      <c r="B705" s="169"/>
      <c r="D705" s="162" t="s">
        <v>166</v>
      </c>
      <c r="E705" s="170" t="s">
        <v>1</v>
      </c>
      <c r="F705" s="171" t="s">
        <v>364</v>
      </c>
      <c r="H705" s="172">
        <v>13.294</v>
      </c>
      <c r="L705" s="169"/>
      <c r="M705" s="173"/>
      <c r="N705" s="174"/>
      <c r="O705" s="174"/>
      <c r="P705" s="174"/>
      <c r="Q705" s="174"/>
      <c r="R705" s="174"/>
      <c r="S705" s="174"/>
      <c r="T705" s="175"/>
      <c r="AT705" s="170" t="s">
        <v>166</v>
      </c>
      <c r="AU705" s="170" t="s">
        <v>84</v>
      </c>
      <c r="AV705" s="168" t="s">
        <v>84</v>
      </c>
      <c r="AW705" s="168" t="s">
        <v>31</v>
      </c>
      <c r="AX705" s="168" t="s">
        <v>75</v>
      </c>
      <c r="AY705" s="170" t="s">
        <v>158</v>
      </c>
    </row>
    <row r="706" spans="2:51" s="168" customFormat="1">
      <c r="B706" s="169"/>
      <c r="D706" s="162" t="s">
        <v>166</v>
      </c>
      <c r="E706" s="170" t="s">
        <v>1</v>
      </c>
      <c r="F706" s="171" t="s">
        <v>365</v>
      </c>
      <c r="H706" s="172">
        <v>6.4359999999999999</v>
      </c>
      <c r="L706" s="169"/>
      <c r="M706" s="173"/>
      <c r="N706" s="174"/>
      <c r="O706" s="174"/>
      <c r="P706" s="174"/>
      <c r="Q706" s="174"/>
      <c r="R706" s="174"/>
      <c r="S706" s="174"/>
      <c r="T706" s="175"/>
      <c r="AT706" s="170" t="s">
        <v>166</v>
      </c>
      <c r="AU706" s="170" t="s">
        <v>84</v>
      </c>
      <c r="AV706" s="168" t="s">
        <v>84</v>
      </c>
      <c r="AW706" s="168" t="s">
        <v>31</v>
      </c>
      <c r="AX706" s="168" t="s">
        <v>75</v>
      </c>
      <c r="AY706" s="170" t="s">
        <v>158</v>
      </c>
    </row>
    <row r="707" spans="2:51" s="168" customFormat="1">
      <c r="B707" s="169"/>
      <c r="D707" s="162" t="s">
        <v>166</v>
      </c>
      <c r="E707" s="170" t="s">
        <v>1</v>
      </c>
      <c r="F707" s="171" t="s">
        <v>366</v>
      </c>
      <c r="H707" s="172">
        <v>39.456000000000003</v>
      </c>
      <c r="L707" s="169"/>
      <c r="M707" s="173"/>
      <c r="N707" s="174"/>
      <c r="O707" s="174"/>
      <c r="P707" s="174"/>
      <c r="Q707" s="174"/>
      <c r="R707" s="174"/>
      <c r="S707" s="174"/>
      <c r="T707" s="175"/>
      <c r="AT707" s="170" t="s">
        <v>166</v>
      </c>
      <c r="AU707" s="170" t="s">
        <v>84</v>
      </c>
      <c r="AV707" s="168" t="s">
        <v>84</v>
      </c>
      <c r="AW707" s="168" t="s">
        <v>31</v>
      </c>
      <c r="AX707" s="168" t="s">
        <v>75</v>
      </c>
      <c r="AY707" s="170" t="s">
        <v>158</v>
      </c>
    </row>
    <row r="708" spans="2:51" s="168" customFormat="1" ht="22.5">
      <c r="B708" s="169"/>
      <c r="D708" s="162" t="s">
        <v>166</v>
      </c>
      <c r="E708" s="170" t="s">
        <v>1</v>
      </c>
      <c r="F708" s="171" t="s">
        <v>367</v>
      </c>
      <c r="H708" s="172">
        <v>24.686</v>
      </c>
      <c r="L708" s="169"/>
      <c r="M708" s="173"/>
      <c r="N708" s="174"/>
      <c r="O708" s="174"/>
      <c r="P708" s="174"/>
      <c r="Q708" s="174"/>
      <c r="R708" s="174"/>
      <c r="S708" s="174"/>
      <c r="T708" s="175"/>
      <c r="AT708" s="170" t="s">
        <v>166</v>
      </c>
      <c r="AU708" s="170" t="s">
        <v>84</v>
      </c>
      <c r="AV708" s="168" t="s">
        <v>84</v>
      </c>
      <c r="AW708" s="168" t="s">
        <v>31</v>
      </c>
      <c r="AX708" s="168" t="s">
        <v>75</v>
      </c>
      <c r="AY708" s="170" t="s">
        <v>158</v>
      </c>
    </row>
    <row r="709" spans="2:51" s="168" customFormat="1">
      <c r="B709" s="169"/>
      <c r="D709" s="162" t="s">
        <v>166</v>
      </c>
      <c r="E709" s="170" t="s">
        <v>1</v>
      </c>
      <c r="F709" s="171" t="s">
        <v>368</v>
      </c>
      <c r="H709" s="172">
        <v>11.22</v>
      </c>
      <c r="L709" s="169"/>
      <c r="M709" s="173"/>
      <c r="N709" s="174"/>
      <c r="O709" s="174"/>
      <c r="P709" s="174"/>
      <c r="Q709" s="174"/>
      <c r="R709" s="174"/>
      <c r="S709" s="174"/>
      <c r="T709" s="175"/>
      <c r="AT709" s="170" t="s">
        <v>166</v>
      </c>
      <c r="AU709" s="170" t="s">
        <v>84</v>
      </c>
      <c r="AV709" s="168" t="s">
        <v>84</v>
      </c>
      <c r="AW709" s="168" t="s">
        <v>31</v>
      </c>
      <c r="AX709" s="168" t="s">
        <v>75</v>
      </c>
      <c r="AY709" s="170" t="s">
        <v>158</v>
      </c>
    </row>
    <row r="710" spans="2:51" s="168" customFormat="1">
      <c r="B710" s="169"/>
      <c r="D710" s="162" t="s">
        <v>166</v>
      </c>
      <c r="E710" s="170" t="s">
        <v>1</v>
      </c>
      <c r="F710" s="171" t="s">
        <v>369</v>
      </c>
      <c r="H710" s="172">
        <v>43.213999999999999</v>
      </c>
      <c r="L710" s="169"/>
      <c r="M710" s="173"/>
      <c r="N710" s="174"/>
      <c r="O710" s="174"/>
      <c r="P710" s="174"/>
      <c r="Q710" s="174"/>
      <c r="R710" s="174"/>
      <c r="S710" s="174"/>
      <c r="T710" s="175"/>
      <c r="AT710" s="170" t="s">
        <v>166</v>
      </c>
      <c r="AU710" s="170" t="s">
        <v>84</v>
      </c>
      <c r="AV710" s="168" t="s">
        <v>84</v>
      </c>
      <c r="AW710" s="168" t="s">
        <v>31</v>
      </c>
      <c r="AX710" s="168" t="s">
        <v>75</v>
      </c>
      <c r="AY710" s="170" t="s">
        <v>158</v>
      </c>
    </row>
    <row r="711" spans="2:51" s="168" customFormat="1">
      <c r="B711" s="169"/>
      <c r="D711" s="162" t="s">
        <v>166</v>
      </c>
      <c r="E711" s="170" t="s">
        <v>1</v>
      </c>
      <c r="F711" s="171" t="s">
        <v>370</v>
      </c>
      <c r="H711" s="172">
        <v>43.213999999999999</v>
      </c>
      <c r="L711" s="169"/>
      <c r="M711" s="173"/>
      <c r="N711" s="174"/>
      <c r="O711" s="174"/>
      <c r="P711" s="174"/>
      <c r="Q711" s="174"/>
      <c r="R711" s="174"/>
      <c r="S711" s="174"/>
      <c r="T711" s="175"/>
      <c r="AT711" s="170" t="s">
        <v>166</v>
      </c>
      <c r="AU711" s="170" t="s">
        <v>84</v>
      </c>
      <c r="AV711" s="168" t="s">
        <v>84</v>
      </c>
      <c r="AW711" s="168" t="s">
        <v>31</v>
      </c>
      <c r="AX711" s="168" t="s">
        <v>75</v>
      </c>
      <c r="AY711" s="170" t="s">
        <v>158</v>
      </c>
    </row>
    <row r="712" spans="2:51" s="168" customFormat="1">
      <c r="B712" s="169"/>
      <c r="D712" s="162" t="s">
        <v>166</v>
      </c>
      <c r="E712" s="170" t="s">
        <v>1</v>
      </c>
      <c r="F712" s="171" t="s">
        <v>371</v>
      </c>
      <c r="H712" s="172">
        <v>10.231999999999999</v>
      </c>
      <c r="L712" s="169"/>
      <c r="M712" s="173"/>
      <c r="N712" s="174"/>
      <c r="O712" s="174"/>
      <c r="P712" s="174"/>
      <c r="Q712" s="174"/>
      <c r="R712" s="174"/>
      <c r="S712" s="174"/>
      <c r="T712" s="175"/>
      <c r="AT712" s="170" t="s">
        <v>166</v>
      </c>
      <c r="AU712" s="170" t="s">
        <v>84</v>
      </c>
      <c r="AV712" s="168" t="s">
        <v>84</v>
      </c>
      <c r="AW712" s="168" t="s">
        <v>31</v>
      </c>
      <c r="AX712" s="168" t="s">
        <v>75</v>
      </c>
      <c r="AY712" s="170" t="s">
        <v>158</v>
      </c>
    </row>
    <row r="713" spans="2:51" s="168" customFormat="1" ht="22.5">
      <c r="B713" s="169"/>
      <c r="D713" s="162" t="s">
        <v>166</v>
      </c>
      <c r="E713" s="170" t="s">
        <v>1</v>
      </c>
      <c r="F713" s="171" t="s">
        <v>372</v>
      </c>
      <c r="H713" s="172">
        <v>24.686</v>
      </c>
      <c r="L713" s="169"/>
      <c r="M713" s="173"/>
      <c r="N713" s="174"/>
      <c r="O713" s="174"/>
      <c r="P713" s="174"/>
      <c r="Q713" s="174"/>
      <c r="R713" s="174"/>
      <c r="S713" s="174"/>
      <c r="T713" s="175"/>
      <c r="AT713" s="170" t="s">
        <v>166</v>
      </c>
      <c r="AU713" s="170" t="s">
        <v>84</v>
      </c>
      <c r="AV713" s="168" t="s">
        <v>84</v>
      </c>
      <c r="AW713" s="168" t="s">
        <v>31</v>
      </c>
      <c r="AX713" s="168" t="s">
        <v>75</v>
      </c>
      <c r="AY713" s="170" t="s">
        <v>158</v>
      </c>
    </row>
    <row r="714" spans="2:51" s="168" customFormat="1">
      <c r="B714" s="169"/>
      <c r="D714" s="162" t="s">
        <v>166</v>
      </c>
      <c r="E714" s="170" t="s">
        <v>1</v>
      </c>
      <c r="F714" s="171" t="s">
        <v>373</v>
      </c>
      <c r="H714" s="172">
        <v>11.22</v>
      </c>
      <c r="L714" s="169"/>
      <c r="M714" s="173"/>
      <c r="N714" s="174"/>
      <c r="O714" s="174"/>
      <c r="P714" s="174"/>
      <c r="Q714" s="174"/>
      <c r="R714" s="174"/>
      <c r="S714" s="174"/>
      <c r="T714" s="175"/>
      <c r="AT714" s="170" t="s">
        <v>166</v>
      </c>
      <c r="AU714" s="170" t="s">
        <v>84</v>
      </c>
      <c r="AV714" s="168" t="s">
        <v>84</v>
      </c>
      <c r="AW714" s="168" t="s">
        <v>31</v>
      </c>
      <c r="AX714" s="168" t="s">
        <v>75</v>
      </c>
      <c r="AY714" s="170" t="s">
        <v>158</v>
      </c>
    </row>
    <row r="715" spans="2:51" s="168" customFormat="1">
      <c r="B715" s="169"/>
      <c r="D715" s="162" t="s">
        <v>166</v>
      </c>
      <c r="E715" s="170" t="s">
        <v>1</v>
      </c>
      <c r="F715" s="171" t="s">
        <v>374</v>
      </c>
      <c r="H715" s="172">
        <v>43.213999999999999</v>
      </c>
      <c r="L715" s="169"/>
      <c r="M715" s="173"/>
      <c r="N715" s="174"/>
      <c r="O715" s="174"/>
      <c r="P715" s="174"/>
      <c r="Q715" s="174"/>
      <c r="R715" s="174"/>
      <c r="S715" s="174"/>
      <c r="T715" s="175"/>
      <c r="AT715" s="170" t="s">
        <v>166</v>
      </c>
      <c r="AU715" s="170" t="s">
        <v>84</v>
      </c>
      <c r="AV715" s="168" t="s">
        <v>84</v>
      </c>
      <c r="AW715" s="168" t="s">
        <v>31</v>
      </c>
      <c r="AX715" s="168" t="s">
        <v>75</v>
      </c>
      <c r="AY715" s="170" t="s">
        <v>158</v>
      </c>
    </row>
    <row r="716" spans="2:51" s="168" customFormat="1">
      <c r="B716" s="169"/>
      <c r="D716" s="162" t="s">
        <v>166</v>
      </c>
      <c r="E716" s="170" t="s">
        <v>1</v>
      </c>
      <c r="F716" s="171" t="s">
        <v>375</v>
      </c>
      <c r="H716" s="172">
        <v>43.213999999999999</v>
      </c>
      <c r="L716" s="169"/>
      <c r="M716" s="173"/>
      <c r="N716" s="174"/>
      <c r="O716" s="174"/>
      <c r="P716" s="174"/>
      <c r="Q716" s="174"/>
      <c r="R716" s="174"/>
      <c r="S716" s="174"/>
      <c r="T716" s="175"/>
      <c r="AT716" s="170" t="s">
        <v>166</v>
      </c>
      <c r="AU716" s="170" t="s">
        <v>84</v>
      </c>
      <c r="AV716" s="168" t="s">
        <v>84</v>
      </c>
      <c r="AW716" s="168" t="s">
        <v>31</v>
      </c>
      <c r="AX716" s="168" t="s">
        <v>75</v>
      </c>
      <c r="AY716" s="170" t="s">
        <v>158</v>
      </c>
    </row>
    <row r="717" spans="2:51" s="168" customFormat="1">
      <c r="B717" s="169"/>
      <c r="D717" s="162" t="s">
        <v>166</v>
      </c>
      <c r="E717" s="170" t="s">
        <v>1</v>
      </c>
      <c r="F717" s="171" t="s">
        <v>376</v>
      </c>
      <c r="H717" s="172">
        <v>10.231999999999999</v>
      </c>
      <c r="L717" s="169"/>
      <c r="M717" s="173"/>
      <c r="N717" s="174"/>
      <c r="O717" s="174"/>
      <c r="P717" s="174"/>
      <c r="Q717" s="174"/>
      <c r="R717" s="174"/>
      <c r="S717" s="174"/>
      <c r="T717" s="175"/>
      <c r="AT717" s="170" t="s">
        <v>166</v>
      </c>
      <c r="AU717" s="170" t="s">
        <v>84</v>
      </c>
      <c r="AV717" s="168" t="s">
        <v>84</v>
      </c>
      <c r="AW717" s="168" t="s">
        <v>31</v>
      </c>
      <c r="AX717" s="168" t="s">
        <v>75</v>
      </c>
      <c r="AY717" s="170" t="s">
        <v>158</v>
      </c>
    </row>
    <row r="718" spans="2:51" s="168" customFormat="1" ht="22.5">
      <c r="B718" s="169"/>
      <c r="D718" s="162" t="s">
        <v>166</v>
      </c>
      <c r="E718" s="170" t="s">
        <v>1</v>
      </c>
      <c r="F718" s="171" t="s">
        <v>377</v>
      </c>
      <c r="H718" s="172">
        <v>24.686</v>
      </c>
      <c r="L718" s="169"/>
      <c r="M718" s="173"/>
      <c r="N718" s="174"/>
      <c r="O718" s="174"/>
      <c r="P718" s="174"/>
      <c r="Q718" s="174"/>
      <c r="R718" s="174"/>
      <c r="S718" s="174"/>
      <c r="T718" s="175"/>
      <c r="AT718" s="170" t="s">
        <v>166</v>
      </c>
      <c r="AU718" s="170" t="s">
        <v>84</v>
      </c>
      <c r="AV718" s="168" t="s">
        <v>84</v>
      </c>
      <c r="AW718" s="168" t="s">
        <v>31</v>
      </c>
      <c r="AX718" s="168" t="s">
        <v>75</v>
      </c>
      <c r="AY718" s="170" t="s">
        <v>158</v>
      </c>
    </row>
    <row r="719" spans="2:51" s="168" customFormat="1">
      <c r="B719" s="169"/>
      <c r="D719" s="162" t="s">
        <v>166</v>
      </c>
      <c r="E719" s="170" t="s">
        <v>1</v>
      </c>
      <c r="F719" s="171" t="s">
        <v>378</v>
      </c>
      <c r="H719" s="172">
        <v>11.22</v>
      </c>
      <c r="L719" s="169"/>
      <c r="M719" s="173"/>
      <c r="N719" s="174"/>
      <c r="O719" s="174"/>
      <c r="P719" s="174"/>
      <c r="Q719" s="174"/>
      <c r="R719" s="174"/>
      <c r="S719" s="174"/>
      <c r="T719" s="175"/>
      <c r="AT719" s="170" t="s">
        <v>166</v>
      </c>
      <c r="AU719" s="170" t="s">
        <v>84</v>
      </c>
      <c r="AV719" s="168" t="s">
        <v>84</v>
      </c>
      <c r="AW719" s="168" t="s">
        <v>31</v>
      </c>
      <c r="AX719" s="168" t="s">
        <v>75</v>
      </c>
      <c r="AY719" s="170" t="s">
        <v>158</v>
      </c>
    </row>
    <row r="720" spans="2:51" s="168" customFormat="1">
      <c r="B720" s="169"/>
      <c r="D720" s="162" t="s">
        <v>166</v>
      </c>
      <c r="E720" s="170" t="s">
        <v>1</v>
      </c>
      <c r="F720" s="171" t="s">
        <v>379</v>
      </c>
      <c r="H720" s="172">
        <v>43.213999999999999</v>
      </c>
      <c r="L720" s="169"/>
      <c r="M720" s="173"/>
      <c r="N720" s="174"/>
      <c r="O720" s="174"/>
      <c r="P720" s="174"/>
      <c r="Q720" s="174"/>
      <c r="R720" s="174"/>
      <c r="S720" s="174"/>
      <c r="T720" s="175"/>
      <c r="AT720" s="170" t="s">
        <v>166</v>
      </c>
      <c r="AU720" s="170" t="s">
        <v>84</v>
      </c>
      <c r="AV720" s="168" t="s">
        <v>84</v>
      </c>
      <c r="AW720" s="168" t="s">
        <v>31</v>
      </c>
      <c r="AX720" s="168" t="s">
        <v>75</v>
      </c>
      <c r="AY720" s="170" t="s">
        <v>158</v>
      </c>
    </row>
    <row r="721" spans="2:51" s="168" customFormat="1">
      <c r="B721" s="169"/>
      <c r="D721" s="162" t="s">
        <v>166</v>
      </c>
      <c r="E721" s="170" t="s">
        <v>1</v>
      </c>
      <c r="F721" s="171" t="s">
        <v>380</v>
      </c>
      <c r="H721" s="172">
        <v>43.213999999999999</v>
      </c>
      <c r="L721" s="169"/>
      <c r="M721" s="173"/>
      <c r="N721" s="174"/>
      <c r="O721" s="174"/>
      <c r="P721" s="174"/>
      <c r="Q721" s="174"/>
      <c r="R721" s="174"/>
      <c r="S721" s="174"/>
      <c r="T721" s="175"/>
      <c r="AT721" s="170" t="s">
        <v>166</v>
      </c>
      <c r="AU721" s="170" t="s">
        <v>84</v>
      </c>
      <c r="AV721" s="168" t="s">
        <v>84</v>
      </c>
      <c r="AW721" s="168" t="s">
        <v>31</v>
      </c>
      <c r="AX721" s="168" t="s">
        <v>75</v>
      </c>
      <c r="AY721" s="170" t="s">
        <v>158</v>
      </c>
    </row>
    <row r="722" spans="2:51" s="168" customFormat="1">
      <c r="B722" s="169"/>
      <c r="D722" s="162" t="s">
        <v>166</v>
      </c>
      <c r="E722" s="170" t="s">
        <v>1</v>
      </c>
      <c r="F722" s="171" t="s">
        <v>381</v>
      </c>
      <c r="H722" s="172">
        <v>13.352</v>
      </c>
      <c r="L722" s="169"/>
      <c r="M722" s="173"/>
      <c r="N722" s="174"/>
      <c r="O722" s="174"/>
      <c r="P722" s="174"/>
      <c r="Q722" s="174"/>
      <c r="R722" s="174"/>
      <c r="S722" s="174"/>
      <c r="T722" s="175"/>
      <c r="AT722" s="170" t="s">
        <v>166</v>
      </c>
      <c r="AU722" s="170" t="s">
        <v>84</v>
      </c>
      <c r="AV722" s="168" t="s">
        <v>84</v>
      </c>
      <c r="AW722" s="168" t="s">
        <v>31</v>
      </c>
      <c r="AX722" s="168" t="s">
        <v>75</v>
      </c>
      <c r="AY722" s="170" t="s">
        <v>158</v>
      </c>
    </row>
    <row r="723" spans="2:51" s="168" customFormat="1" ht="22.5">
      <c r="B723" s="169"/>
      <c r="D723" s="162" t="s">
        <v>166</v>
      </c>
      <c r="E723" s="170" t="s">
        <v>1</v>
      </c>
      <c r="F723" s="171" t="s">
        <v>382</v>
      </c>
      <c r="H723" s="172">
        <v>24.686</v>
      </c>
      <c r="L723" s="169"/>
      <c r="M723" s="173"/>
      <c r="N723" s="174"/>
      <c r="O723" s="174"/>
      <c r="P723" s="174"/>
      <c r="Q723" s="174"/>
      <c r="R723" s="174"/>
      <c r="S723" s="174"/>
      <c r="T723" s="175"/>
      <c r="AT723" s="170" t="s">
        <v>166</v>
      </c>
      <c r="AU723" s="170" t="s">
        <v>84</v>
      </c>
      <c r="AV723" s="168" t="s">
        <v>84</v>
      </c>
      <c r="AW723" s="168" t="s">
        <v>31</v>
      </c>
      <c r="AX723" s="168" t="s">
        <v>75</v>
      </c>
      <c r="AY723" s="170" t="s">
        <v>158</v>
      </c>
    </row>
    <row r="724" spans="2:51" s="168" customFormat="1">
      <c r="B724" s="169"/>
      <c r="D724" s="162" t="s">
        <v>166</v>
      </c>
      <c r="E724" s="170" t="s">
        <v>1</v>
      </c>
      <c r="F724" s="171" t="s">
        <v>383</v>
      </c>
      <c r="H724" s="172">
        <v>13.352</v>
      </c>
      <c r="L724" s="169"/>
      <c r="M724" s="173"/>
      <c r="N724" s="174"/>
      <c r="O724" s="174"/>
      <c r="P724" s="174"/>
      <c r="Q724" s="174"/>
      <c r="R724" s="174"/>
      <c r="S724" s="174"/>
      <c r="T724" s="175"/>
      <c r="AT724" s="170" t="s">
        <v>166</v>
      </c>
      <c r="AU724" s="170" t="s">
        <v>84</v>
      </c>
      <c r="AV724" s="168" t="s">
        <v>84</v>
      </c>
      <c r="AW724" s="168" t="s">
        <v>31</v>
      </c>
      <c r="AX724" s="168" t="s">
        <v>75</v>
      </c>
      <c r="AY724" s="170" t="s">
        <v>158</v>
      </c>
    </row>
    <row r="725" spans="2:51" s="168" customFormat="1">
      <c r="B725" s="169"/>
      <c r="D725" s="162" t="s">
        <v>166</v>
      </c>
      <c r="E725" s="170" t="s">
        <v>1</v>
      </c>
      <c r="F725" s="171" t="s">
        <v>384</v>
      </c>
      <c r="H725" s="172">
        <v>36.973999999999997</v>
      </c>
      <c r="L725" s="169"/>
      <c r="M725" s="173"/>
      <c r="N725" s="174"/>
      <c r="O725" s="174"/>
      <c r="P725" s="174"/>
      <c r="Q725" s="174"/>
      <c r="R725" s="174"/>
      <c r="S725" s="174"/>
      <c r="T725" s="175"/>
      <c r="AT725" s="170" t="s">
        <v>166</v>
      </c>
      <c r="AU725" s="170" t="s">
        <v>84</v>
      </c>
      <c r="AV725" s="168" t="s">
        <v>84</v>
      </c>
      <c r="AW725" s="168" t="s">
        <v>31</v>
      </c>
      <c r="AX725" s="168" t="s">
        <v>75</v>
      </c>
      <c r="AY725" s="170" t="s">
        <v>158</v>
      </c>
    </row>
    <row r="726" spans="2:51" s="168" customFormat="1">
      <c r="B726" s="169"/>
      <c r="D726" s="162" t="s">
        <v>166</v>
      </c>
      <c r="E726" s="170" t="s">
        <v>1</v>
      </c>
      <c r="F726" s="171" t="s">
        <v>385</v>
      </c>
      <c r="H726" s="172">
        <v>36.973999999999997</v>
      </c>
      <c r="L726" s="169"/>
      <c r="M726" s="173"/>
      <c r="N726" s="174"/>
      <c r="O726" s="174"/>
      <c r="P726" s="174"/>
      <c r="Q726" s="174"/>
      <c r="R726" s="174"/>
      <c r="S726" s="174"/>
      <c r="T726" s="175"/>
      <c r="AT726" s="170" t="s">
        <v>166</v>
      </c>
      <c r="AU726" s="170" t="s">
        <v>84</v>
      </c>
      <c r="AV726" s="168" t="s">
        <v>84</v>
      </c>
      <c r="AW726" s="168" t="s">
        <v>31</v>
      </c>
      <c r="AX726" s="168" t="s">
        <v>75</v>
      </c>
      <c r="AY726" s="170" t="s">
        <v>158</v>
      </c>
    </row>
    <row r="727" spans="2:51" s="168" customFormat="1">
      <c r="B727" s="169"/>
      <c r="D727" s="162" t="s">
        <v>166</v>
      </c>
      <c r="E727" s="170" t="s">
        <v>1</v>
      </c>
      <c r="F727" s="171" t="s">
        <v>386</v>
      </c>
      <c r="H727" s="172">
        <v>11.209</v>
      </c>
      <c r="L727" s="169"/>
      <c r="M727" s="173"/>
      <c r="N727" s="174"/>
      <c r="O727" s="174"/>
      <c r="P727" s="174"/>
      <c r="Q727" s="174"/>
      <c r="R727" s="174"/>
      <c r="S727" s="174"/>
      <c r="T727" s="175"/>
      <c r="AT727" s="170" t="s">
        <v>166</v>
      </c>
      <c r="AU727" s="170" t="s">
        <v>84</v>
      </c>
      <c r="AV727" s="168" t="s">
        <v>84</v>
      </c>
      <c r="AW727" s="168" t="s">
        <v>31</v>
      </c>
      <c r="AX727" s="168" t="s">
        <v>75</v>
      </c>
      <c r="AY727" s="170" t="s">
        <v>158</v>
      </c>
    </row>
    <row r="728" spans="2:51" s="168" customFormat="1" ht="22.5">
      <c r="B728" s="169"/>
      <c r="D728" s="162" t="s">
        <v>166</v>
      </c>
      <c r="E728" s="170" t="s">
        <v>1</v>
      </c>
      <c r="F728" s="171" t="s">
        <v>387</v>
      </c>
      <c r="H728" s="172">
        <v>24.686</v>
      </c>
      <c r="L728" s="169"/>
      <c r="M728" s="173"/>
      <c r="N728" s="174"/>
      <c r="O728" s="174"/>
      <c r="P728" s="174"/>
      <c r="Q728" s="174"/>
      <c r="R728" s="174"/>
      <c r="S728" s="174"/>
      <c r="T728" s="175"/>
      <c r="AT728" s="170" t="s">
        <v>166</v>
      </c>
      <c r="AU728" s="170" t="s">
        <v>84</v>
      </c>
      <c r="AV728" s="168" t="s">
        <v>84</v>
      </c>
      <c r="AW728" s="168" t="s">
        <v>31</v>
      </c>
      <c r="AX728" s="168" t="s">
        <v>75</v>
      </c>
      <c r="AY728" s="170" t="s">
        <v>158</v>
      </c>
    </row>
    <row r="729" spans="2:51" s="168" customFormat="1">
      <c r="B729" s="169"/>
      <c r="D729" s="162" t="s">
        <v>166</v>
      </c>
      <c r="E729" s="170" t="s">
        <v>1</v>
      </c>
      <c r="F729" s="171" t="s">
        <v>388</v>
      </c>
      <c r="H729" s="172">
        <v>11.209</v>
      </c>
      <c r="L729" s="169"/>
      <c r="M729" s="173"/>
      <c r="N729" s="174"/>
      <c r="O729" s="174"/>
      <c r="P729" s="174"/>
      <c r="Q729" s="174"/>
      <c r="R729" s="174"/>
      <c r="S729" s="174"/>
      <c r="T729" s="175"/>
      <c r="AT729" s="170" t="s">
        <v>166</v>
      </c>
      <c r="AU729" s="170" t="s">
        <v>84</v>
      </c>
      <c r="AV729" s="168" t="s">
        <v>84</v>
      </c>
      <c r="AW729" s="168" t="s">
        <v>31</v>
      </c>
      <c r="AX729" s="168" t="s">
        <v>75</v>
      </c>
      <c r="AY729" s="170" t="s">
        <v>158</v>
      </c>
    </row>
    <row r="730" spans="2:51" s="168" customFormat="1">
      <c r="B730" s="169"/>
      <c r="D730" s="162" t="s">
        <v>166</v>
      </c>
      <c r="E730" s="170" t="s">
        <v>1</v>
      </c>
      <c r="F730" s="171" t="s">
        <v>389</v>
      </c>
      <c r="H730" s="172">
        <v>36.973999999999997</v>
      </c>
      <c r="L730" s="169"/>
      <c r="M730" s="173"/>
      <c r="N730" s="174"/>
      <c r="O730" s="174"/>
      <c r="P730" s="174"/>
      <c r="Q730" s="174"/>
      <c r="R730" s="174"/>
      <c r="S730" s="174"/>
      <c r="T730" s="175"/>
      <c r="AT730" s="170" t="s">
        <v>166</v>
      </c>
      <c r="AU730" s="170" t="s">
        <v>84</v>
      </c>
      <c r="AV730" s="168" t="s">
        <v>84</v>
      </c>
      <c r="AW730" s="168" t="s">
        <v>31</v>
      </c>
      <c r="AX730" s="168" t="s">
        <v>75</v>
      </c>
      <c r="AY730" s="170" t="s">
        <v>158</v>
      </c>
    </row>
    <row r="731" spans="2:51" s="168" customFormat="1">
      <c r="B731" s="169"/>
      <c r="D731" s="162" t="s">
        <v>166</v>
      </c>
      <c r="E731" s="170" t="s">
        <v>1</v>
      </c>
      <c r="F731" s="171" t="s">
        <v>390</v>
      </c>
      <c r="H731" s="172">
        <v>36.973999999999997</v>
      </c>
      <c r="L731" s="169"/>
      <c r="M731" s="173"/>
      <c r="N731" s="174"/>
      <c r="O731" s="174"/>
      <c r="P731" s="174"/>
      <c r="Q731" s="174"/>
      <c r="R731" s="174"/>
      <c r="S731" s="174"/>
      <c r="T731" s="175"/>
      <c r="AT731" s="170" t="s">
        <v>166</v>
      </c>
      <c r="AU731" s="170" t="s">
        <v>84</v>
      </c>
      <c r="AV731" s="168" t="s">
        <v>84</v>
      </c>
      <c r="AW731" s="168" t="s">
        <v>31</v>
      </c>
      <c r="AX731" s="168" t="s">
        <v>75</v>
      </c>
      <c r="AY731" s="170" t="s">
        <v>158</v>
      </c>
    </row>
    <row r="732" spans="2:51" s="168" customFormat="1">
      <c r="B732" s="169"/>
      <c r="D732" s="162" t="s">
        <v>166</v>
      </c>
      <c r="E732" s="170" t="s">
        <v>1</v>
      </c>
      <c r="F732" s="171" t="s">
        <v>391</v>
      </c>
      <c r="H732" s="172">
        <v>10.362</v>
      </c>
      <c r="L732" s="169"/>
      <c r="M732" s="173"/>
      <c r="N732" s="174"/>
      <c r="O732" s="174"/>
      <c r="P732" s="174"/>
      <c r="Q732" s="174"/>
      <c r="R732" s="174"/>
      <c r="S732" s="174"/>
      <c r="T732" s="175"/>
      <c r="AT732" s="170" t="s">
        <v>166</v>
      </c>
      <c r="AU732" s="170" t="s">
        <v>84</v>
      </c>
      <c r="AV732" s="168" t="s">
        <v>84</v>
      </c>
      <c r="AW732" s="168" t="s">
        <v>31</v>
      </c>
      <c r="AX732" s="168" t="s">
        <v>75</v>
      </c>
      <c r="AY732" s="170" t="s">
        <v>158</v>
      </c>
    </row>
    <row r="733" spans="2:51" s="168" customFormat="1">
      <c r="B733" s="169"/>
      <c r="D733" s="162" t="s">
        <v>166</v>
      </c>
      <c r="E733" s="170" t="s">
        <v>1</v>
      </c>
      <c r="F733" s="171" t="s">
        <v>392</v>
      </c>
      <c r="H733" s="172">
        <v>6.7830000000000004</v>
      </c>
      <c r="L733" s="169"/>
      <c r="M733" s="173"/>
      <c r="N733" s="174"/>
      <c r="O733" s="174"/>
      <c r="P733" s="174"/>
      <c r="Q733" s="174"/>
      <c r="R733" s="174"/>
      <c r="S733" s="174"/>
      <c r="T733" s="175"/>
      <c r="AT733" s="170" t="s">
        <v>166</v>
      </c>
      <c r="AU733" s="170" t="s">
        <v>84</v>
      </c>
      <c r="AV733" s="168" t="s">
        <v>84</v>
      </c>
      <c r="AW733" s="168" t="s">
        <v>31</v>
      </c>
      <c r="AX733" s="168" t="s">
        <v>75</v>
      </c>
      <c r="AY733" s="170" t="s">
        <v>158</v>
      </c>
    </row>
    <row r="734" spans="2:51" s="168" customFormat="1">
      <c r="B734" s="169"/>
      <c r="D734" s="162" t="s">
        <v>166</v>
      </c>
      <c r="E734" s="170" t="s">
        <v>1</v>
      </c>
      <c r="F734" s="171" t="s">
        <v>393</v>
      </c>
      <c r="H734" s="172">
        <v>29.762</v>
      </c>
      <c r="L734" s="169"/>
      <c r="M734" s="173"/>
      <c r="N734" s="174"/>
      <c r="O734" s="174"/>
      <c r="P734" s="174"/>
      <c r="Q734" s="174"/>
      <c r="R734" s="174"/>
      <c r="S734" s="174"/>
      <c r="T734" s="175"/>
      <c r="AT734" s="170" t="s">
        <v>166</v>
      </c>
      <c r="AU734" s="170" t="s">
        <v>84</v>
      </c>
      <c r="AV734" s="168" t="s">
        <v>84</v>
      </c>
      <c r="AW734" s="168" t="s">
        <v>31</v>
      </c>
      <c r="AX734" s="168" t="s">
        <v>75</v>
      </c>
      <c r="AY734" s="170" t="s">
        <v>158</v>
      </c>
    </row>
    <row r="735" spans="2:51" s="168" customFormat="1">
      <c r="B735" s="169"/>
      <c r="D735" s="162" t="s">
        <v>166</v>
      </c>
      <c r="E735" s="170" t="s">
        <v>1</v>
      </c>
      <c r="F735" s="171" t="s">
        <v>394</v>
      </c>
      <c r="H735" s="172">
        <v>6.7830000000000004</v>
      </c>
      <c r="L735" s="169"/>
      <c r="M735" s="173"/>
      <c r="N735" s="174"/>
      <c r="O735" s="174"/>
      <c r="P735" s="174"/>
      <c r="Q735" s="174"/>
      <c r="R735" s="174"/>
      <c r="S735" s="174"/>
      <c r="T735" s="175"/>
      <c r="AT735" s="170" t="s">
        <v>166</v>
      </c>
      <c r="AU735" s="170" t="s">
        <v>84</v>
      </c>
      <c r="AV735" s="168" t="s">
        <v>84</v>
      </c>
      <c r="AW735" s="168" t="s">
        <v>31</v>
      </c>
      <c r="AX735" s="168" t="s">
        <v>75</v>
      </c>
      <c r="AY735" s="170" t="s">
        <v>158</v>
      </c>
    </row>
    <row r="736" spans="2:51" s="168" customFormat="1">
      <c r="B736" s="169"/>
      <c r="D736" s="162" t="s">
        <v>166</v>
      </c>
      <c r="E736" s="170" t="s">
        <v>1</v>
      </c>
      <c r="F736" s="171" t="s">
        <v>395</v>
      </c>
      <c r="H736" s="172">
        <v>29.762</v>
      </c>
      <c r="L736" s="169"/>
      <c r="M736" s="173"/>
      <c r="N736" s="174"/>
      <c r="O736" s="174"/>
      <c r="P736" s="174"/>
      <c r="Q736" s="174"/>
      <c r="R736" s="174"/>
      <c r="S736" s="174"/>
      <c r="T736" s="175"/>
      <c r="AT736" s="170" t="s">
        <v>166</v>
      </c>
      <c r="AU736" s="170" t="s">
        <v>84</v>
      </c>
      <c r="AV736" s="168" t="s">
        <v>84</v>
      </c>
      <c r="AW736" s="168" t="s">
        <v>31</v>
      </c>
      <c r="AX736" s="168" t="s">
        <v>75</v>
      </c>
      <c r="AY736" s="170" t="s">
        <v>158</v>
      </c>
    </row>
    <row r="737" spans="1:65" s="168" customFormat="1">
      <c r="B737" s="169"/>
      <c r="D737" s="162" t="s">
        <v>166</v>
      </c>
      <c r="E737" s="170" t="s">
        <v>1</v>
      </c>
      <c r="F737" s="171" t="s">
        <v>396</v>
      </c>
      <c r="H737" s="172">
        <v>18.082999999999998</v>
      </c>
      <c r="L737" s="169"/>
      <c r="M737" s="173"/>
      <c r="N737" s="174"/>
      <c r="O737" s="174"/>
      <c r="P737" s="174"/>
      <c r="Q737" s="174"/>
      <c r="R737" s="174"/>
      <c r="S737" s="174"/>
      <c r="T737" s="175"/>
      <c r="AT737" s="170" t="s">
        <v>166</v>
      </c>
      <c r="AU737" s="170" t="s">
        <v>84</v>
      </c>
      <c r="AV737" s="168" t="s">
        <v>84</v>
      </c>
      <c r="AW737" s="168" t="s">
        <v>31</v>
      </c>
      <c r="AX737" s="168" t="s">
        <v>75</v>
      </c>
      <c r="AY737" s="170" t="s">
        <v>158</v>
      </c>
    </row>
    <row r="738" spans="1:65" s="168" customFormat="1">
      <c r="B738" s="169"/>
      <c r="D738" s="162" t="s">
        <v>166</v>
      </c>
      <c r="E738" s="170" t="s">
        <v>1</v>
      </c>
      <c r="F738" s="171" t="s">
        <v>397</v>
      </c>
      <c r="H738" s="172">
        <v>15.182</v>
      </c>
      <c r="L738" s="169"/>
      <c r="M738" s="173"/>
      <c r="N738" s="174"/>
      <c r="O738" s="174"/>
      <c r="P738" s="174"/>
      <c r="Q738" s="174"/>
      <c r="R738" s="174"/>
      <c r="S738" s="174"/>
      <c r="T738" s="175"/>
      <c r="AT738" s="170" t="s">
        <v>166</v>
      </c>
      <c r="AU738" s="170" t="s">
        <v>84</v>
      </c>
      <c r="AV738" s="168" t="s">
        <v>84</v>
      </c>
      <c r="AW738" s="168" t="s">
        <v>31</v>
      </c>
      <c r="AX738" s="168" t="s">
        <v>75</v>
      </c>
      <c r="AY738" s="170" t="s">
        <v>158</v>
      </c>
    </row>
    <row r="739" spans="1:65" s="168" customFormat="1">
      <c r="B739" s="169"/>
      <c r="D739" s="162" t="s">
        <v>166</v>
      </c>
      <c r="E739" s="170" t="s">
        <v>1</v>
      </c>
      <c r="F739" s="171" t="s">
        <v>398</v>
      </c>
      <c r="H739" s="172">
        <v>11.61</v>
      </c>
      <c r="L739" s="169"/>
      <c r="M739" s="173"/>
      <c r="N739" s="174"/>
      <c r="O739" s="174"/>
      <c r="P739" s="174"/>
      <c r="Q739" s="174"/>
      <c r="R739" s="174"/>
      <c r="S739" s="174"/>
      <c r="T739" s="175"/>
      <c r="AT739" s="170" t="s">
        <v>166</v>
      </c>
      <c r="AU739" s="170" t="s">
        <v>84</v>
      </c>
      <c r="AV739" s="168" t="s">
        <v>84</v>
      </c>
      <c r="AW739" s="168" t="s">
        <v>31</v>
      </c>
      <c r="AX739" s="168" t="s">
        <v>75</v>
      </c>
      <c r="AY739" s="170" t="s">
        <v>158</v>
      </c>
    </row>
    <row r="740" spans="1:65" s="168" customFormat="1">
      <c r="B740" s="169"/>
      <c r="D740" s="162" t="s">
        <v>166</v>
      </c>
      <c r="E740" s="170" t="s">
        <v>1</v>
      </c>
      <c r="F740" s="171" t="s">
        <v>399</v>
      </c>
      <c r="H740" s="172">
        <v>22.850999999999999</v>
      </c>
      <c r="L740" s="169"/>
      <c r="M740" s="173"/>
      <c r="N740" s="174"/>
      <c r="O740" s="174"/>
      <c r="P740" s="174"/>
      <c r="Q740" s="174"/>
      <c r="R740" s="174"/>
      <c r="S740" s="174"/>
      <c r="T740" s="175"/>
      <c r="AT740" s="170" t="s">
        <v>166</v>
      </c>
      <c r="AU740" s="170" t="s">
        <v>84</v>
      </c>
      <c r="AV740" s="168" t="s">
        <v>84</v>
      </c>
      <c r="AW740" s="168" t="s">
        <v>31</v>
      </c>
      <c r="AX740" s="168" t="s">
        <v>75</v>
      </c>
      <c r="AY740" s="170" t="s">
        <v>158</v>
      </c>
    </row>
    <row r="741" spans="1:65" s="168" customFormat="1">
      <c r="B741" s="169"/>
      <c r="D741" s="162" t="s">
        <v>166</v>
      </c>
      <c r="E741" s="170" t="s">
        <v>1</v>
      </c>
      <c r="F741" s="171" t="s">
        <v>400</v>
      </c>
      <c r="H741" s="172">
        <v>18.422000000000001</v>
      </c>
      <c r="L741" s="169"/>
      <c r="M741" s="173"/>
      <c r="N741" s="174"/>
      <c r="O741" s="174"/>
      <c r="P741" s="174"/>
      <c r="Q741" s="174"/>
      <c r="R741" s="174"/>
      <c r="S741" s="174"/>
      <c r="T741" s="175"/>
      <c r="AT741" s="170" t="s">
        <v>166</v>
      </c>
      <c r="AU741" s="170" t="s">
        <v>84</v>
      </c>
      <c r="AV741" s="168" t="s">
        <v>84</v>
      </c>
      <c r="AW741" s="168" t="s">
        <v>31</v>
      </c>
      <c r="AX741" s="168" t="s">
        <v>75</v>
      </c>
      <c r="AY741" s="170" t="s">
        <v>158</v>
      </c>
    </row>
    <row r="742" spans="1:65" s="168" customFormat="1">
      <c r="B742" s="169"/>
      <c r="D742" s="162" t="s">
        <v>166</v>
      </c>
      <c r="E742" s="170" t="s">
        <v>1</v>
      </c>
      <c r="F742" s="171" t="s">
        <v>401</v>
      </c>
      <c r="H742" s="172">
        <v>23.599</v>
      </c>
      <c r="L742" s="169"/>
      <c r="M742" s="173"/>
      <c r="N742" s="174"/>
      <c r="O742" s="174"/>
      <c r="P742" s="174"/>
      <c r="Q742" s="174"/>
      <c r="R742" s="174"/>
      <c r="S742" s="174"/>
      <c r="T742" s="175"/>
      <c r="AT742" s="170" t="s">
        <v>166</v>
      </c>
      <c r="AU742" s="170" t="s">
        <v>84</v>
      </c>
      <c r="AV742" s="168" t="s">
        <v>84</v>
      </c>
      <c r="AW742" s="168" t="s">
        <v>31</v>
      </c>
      <c r="AX742" s="168" t="s">
        <v>75</v>
      </c>
      <c r="AY742" s="170" t="s">
        <v>158</v>
      </c>
    </row>
    <row r="743" spans="1:65" s="184" customFormat="1">
      <c r="B743" s="185"/>
      <c r="D743" s="162" t="s">
        <v>166</v>
      </c>
      <c r="E743" s="186" t="s">
        <v>1</v>
      </c>
      <c r="F743" s="187" t="s">
        <v>219</v>
      </c>
      <c r="H743" s="188">
        <v>1117.9840000000002</v>
      </c>
      <c r="L743" s="185"/>
      <c r="M743" s="189"/>
      <c r="N743" s="190"/>
      <c r="O743" s="190"/>
      <c r="P743" s="190"/>
      <c r="Q743" s="190"/>
      <c r="R743" s="190"/>
      <c r="S743" s="190"/>
      <c r="T743" s="191"/>
      <c r="AT743" s="186" t="s">
        <v>166</v>
      </c>
      <c r="AU743" s="186" t="s">
        <v>84</v>
      </c>
      <c r="AV743" s="184" t="s">
        <v>87</v>
      </c>
      <c r="AW743" s="184" t="s">
        <v>31</v>
      </c>
      <c r="AX743" s="184" t="s">
        <v>75</v>
      </c>
      <c r="AY743" s="186" t="s">
        <v>158</v>
      </c>
    </row>
    <row r="744" spans="1:65" s="160" customFormat="1">
      <c r="B744" s="161"/>
      <c r="D744" s="162" t="s">
        <v>166</v>
      </c>
      <c r="E744" s="163" t="s">
        <v>1</v>
      </c>
      <c r="F744" s="164" t="s">
        <v>293</v>
      </c>
      <c r="H744" s="163" t="s">
        <v>1</v>
      </c>
      <c r="L744" s="161"/>
      <c r="M744" s="165"/>
      <c r="N744" s="166"/>
      <c r="O744" s="166"/>
      <c r="P744" s="166"/>
      <c r="Q744" s="166"/>
      <c r="R744" s="166"/>
      <c r="S744" s="166"/>
      <c r="T744" s="167"/>
      <c r="AT744" s="163" t="s">
        <v>166</v>
      </c>
      <c r="AU744" s="163" t="s">
        <v>84</v>
      </c>
      <c r="AV744" s="160" t="s">
        <v>80</v>
      </c>
      <c r="AW744" s="160" t="s">
        <v>31</v>
      </c>
      <c r="AX744" s="160" t="s">
        <v>75</v>
      </c>
      <c r="AY744" s="163" t="s">
        <v>158</v>
      </c>
    </row>
    <row r="745" spans="1:65" s="168" customFormat="1">
      <c r="B745" s="169"/>
      <c r="D745" s="162" t="s">
        <v>166</v>
      </c>
      <c r="E745" s="170" t="s">
        <v>1</v>
      </c>
      <c r="F745" s="171" t="s">
        <v>402</v>
      </c>
      <c r="H745" s="172">
        <v>2235.9679999999998</v>
      </c>
      <c r="L745" s="169"/>
      <c r="M745" s="173"/>
      <c r="N745" s="174"/>
      <c r="O745" s="174"/>
      <c r="P745" s="174"/>
      <c r="Q745" s="174"/>
      <c r="R745" s="174"/>
      <c r="S745" s="174"/>
      <c r="T745" s="175"/>
      <c r="AT745" s="170" t="s">
        <v>166</v>
      </c>
      <c r="AU745" s="170" t="s">
        <v>84</v>
      </c>
      <c r="AV745" s="168" t="s">
        <v>84</v>
      </c>
      <c r="AW745" s="168" t="s">
        <v>31</v>
      </c>
      <c r="AX745" s="168" t="s">
        <v>75</v>
      </c>
      <c r="AY745" s="170" t="s">
        <v>158</v>
      </c>
    </row>
    <row r="746" spans="1:65" s="184" customFormat="1">
      <c r="B746" s="185"/>
      <c r="D746" s="162" t="s">
        <v>166</v>
      </c>
      <c r="E746" s="186" t="s">
        <v>1</v>
      </c>
      <c r="F746" s="187" t="s">
        <v>219</v>
      </c>
      <c r="H746" s="188">
        <v>2235.9679999999998</v>
      </c>
      <c r="L746" s="185"/>
      <c r="M746" s="189"/>
      <c r="N746" s="190"/>
      <c r="O746" s="190"/>
      <c r="P746" s="190"/>
      <c r="Q746" s="190"/>
      <c r="R746" s="190"/>
      <c r="S746" s="190"/>
      <c r="T746" s="191"/>
      <c r="AT746" s="186" t="s">
        <v>166</v>
      </c>
      <c r="AU746" s="186" t="s">
        <v>84</v>
      </c>
      <c r="AV746" s="184" t="s">
        <v>87</v>
      </c>
      <c r="AW746" s="184" t="s">
        <v>31</v>
      </c>
      <c r="AX746" s="184" t="s">
        <v>75</v>
      </c>
      <c r="AY746" s="186" t="s">
        <v>158</v>
      </c>
    </row>
    <row r="747" spans="1:65" s="176" customFormat="1">
      <c r="B747" s="177"/>
      <c r="D747" s="162" t="s">
        <v>166</v>
      </c>
      <c r="E747" s="178" t="s">
        <v>1</v>
      </c>
      <c r="F747" s="179" t="s">
        <v>198</v>
      </c>
      <c r="H747" s="180">
        <v>4394.0759999999991</v>
      </c>
      <c r="L747" s="177"/>
      <c r="M747" s="181"/>
      <c r="N747" s="182"/>
      <c r="O747" s="182"/>
      <c r="P747" s="182"/>
      <c r="Q747" s="182"/>
      <c r="R747" s="182"/>
      <c r="S747" s="182"/>
      <c r="T747" s="183"/>
      <c r="AT747" s="178" t="s">
        <v>166</v>
      </c>
      <c r="AU747" s="178" t="s">
        <v>84</v>
      </c>
      <c r="AV747" s="176" t="s">
        <v>90</v>
      </c>
      <c r="AW747" s="176" t="s">
        <v>31</v>
      </c>
      <c r="AX747" s="176" t="s">
        <v>80</v>
      </c>
      <c r="AY747" s="178" t="s">
        <v>158</v>
      </c>
    </row>
    <row r="748" spans="1:65" s="25" customFormat="1" ht="33" customHeight="1">
      <c r="A748" s="21"/>
      <c r="B748" s="22"/>
      <c r="C748" s="148" t="s">
        <v>748</v>
      </c>
      <c r="D748" s="148" t="s">
        <v>160</v>
      </c>
      <c r="E748" s="149" t="s">
        <v>749</v>
      </c>
      <c r="F748" s="150" t="s">
        <v>750</v>
      </c>
      <c r="G748" s="151" t="s">
        <v>189</v>
      </c>
      <c r="H748" s="152">
        <v>79.92</v>
      </c>
      <c r="I748" s="1"/>
      <c r="J748" s="153">
        <f>ROUND(I748*H748,2)</f>
        <v>0</v>
      </c>
      <c r="K748" s="150" t="s">
        <v>164</v>
      </c>
      <c r="L748" s="22"/>
      <c r="M748" s="154" t="s">
        <v>1</v>
      </c>
      <c r="N748" s="155" t="s">
        <v>40</v>
      </c>
      <c r="O748" s="49"/>
      <c r="P748" s="156">
        <f>O748*H748</f>
        <v>0</v>
      </c>
      <c r="Q748" s="156">
        <v>0</v>
      </c>
      <c r="R748" s="156">
        <f>Q748*H748</f>
        <v>0</v>
      </c>
      <c r="S748" s="156">
        <v>4.5999999999999999E-2</v>
      </c>
      <c r="T748" s="157">
        <f>S748*H748</f>
        <v>3.67632</v>
      </c>
      <c r="U748" s="21"/>
      <c r="V748" s="21"/>
      <c r="W748" s="21"/>
      <c r="X748" s="21"/>
      <c r="Y748" s="21"/>
      <c r="Z748" s="21"/>
      <c r="AA748" s="21"/>
      <c r="AB748" s="21"/>
      <c r="AC748" s="21"/>
      <c r="AD748" s="21"/>
      <c r="AE748" s="21"/>
      <c r="AR748" s="158" t="s">
        <v>90</v>
      </c>
      <c r="AT748" s="158" t="s">
        <v>160</v>
      </c>
      <c r="AU748" s="158" t="s">
        <v>84</v>
      </c>
      <c r="AY748" s="8" t="s">
        <v>158</v>
      </c>
      <c r="BE748" s="159">
        <f>IF(N748="základní",J748,0)</f>
        <v>0</v>
      </c>
      <c r="BF748" s="159">
        <f>IF(N748="snížená",J748,0)</f>
        <v>0</v>
      </c>
      <c r="BG748" s="159">
        <f>IF(N748="zákl. přenesená",J748,0)</f>
        <v>0</v>
      </c>
      <c r="BH748" s="159">
        <f>IF(N748="sníž. přenesená",J748,0)</f>
        <v>0</v>
      </c>
      <c r="BI748" s="159">
        <f>IF(N748="nulová",J748,0)</f>
        <v>0</v>
      </c>
      <c r="BJ748" s="8" t="s">
        <v>80</v>
      </c>
      <c r="BK748" s="159">
        <f>ROUND(I748*H748,2)</f>
        <v>0</v>
      </c>
      <c r="BL748" s="8" t="s">
        <v>90</v>
      </c>
      <c r="BM748" s="158" t="s">
        <v>751</v>
      </c>
    </row>
    <row r="749" spans="1:65" s="160" customFormat="1">
      <c r="B749" s="161"/>
      <c r="D749" s="162" t="s">
        <v>166</v>
      </c>
      <c r="E749" s="163" t="s">
        <v>1</v>
      </c>
      <c r="F749" s="164" t="s">
        <v>418</v>
      </c>
      <c r="H749" s="163" t="s">
        <v>1</v>
      </c>
      <c r="L749" s="161"/>
      <c r="M749" s="165"/>
      <c r="N749" s="166"/>
      <c r="O749" s="166"/>
      <c r="P749" s="166"/>
      <c r="Q749" s="166"/>
      <c r="R749" s="166"/>
      <c r="S749" s="166"/>
      <c r="T749" s="167"/>
      <c r="AT749" s="163" t="s">
        <v>166</v>
      </c>
      <c r="AU749" s="163" t="s">
        <v>84</v>
      </c>
      <c r="AV749" s="160" t="s">
        <v>80</v>
      </c>
      <c r="AW749" s="160" t="s">
        <v>31</v>
      </c>
      <c r="AX749" s="160" t="s">
        <v>75</v>
      </c>
      <c r="AY749" s="163" t="s">
        <v>158</v>
      </c>
    </row>
    <row r="750" spans="1:65" s="168" customFormat="1">
      <c r="B750" s="169"/>
      <c r="D750" s="162" t="s">
        <v>166</v>
      </c>
      <c r="E750" s="170" t="s">
        <v>1</v>
      </c>
      <c r="F750" s="171" t="s">
        <v>752</v>
      </c>
      <c r="H750" s="172">
        <v>79.92</v>
      </c>
      <c r="L750" s="169"/>
      <c r="M750" s="173"/>
      <c r="N750" s="174"/>
      <c r="O750" s="174"/>
      <c r="P750" s="174"/>
      <c r="Q750" s="174"/>
      <c r="R750" s="174"/>
      <c r="S750" s="174"/>
      <c r="T750" s="175"/>
      <c r="AT750" s="170" t="s">
        <v>166</v>
      </c>
      <c r="AU750" s="170" t="s">
        <v>84</v>
      </c>
      <c r="AV750" s="168" t="s">
        <v>84</v>
      </c>
      <c r="AW750" s="168" t="s">
        <v>31</v>
      </c>
      <c r="AX750" s="168" t="s">
        <v>80</v>
      </c>
      <c r="AY750" s="170" t="s">
        <v>158</v>
      </c>
    </row>
    <row r="751" spans="1:65" s="25" customFormat="1" ht="24.2" customHeight="1">
      <c r="A751" s="21"/>
      <c r="B751" s="22"/>
      <c r="C751" s="148" t="s">
        <v>753</v>
      </c>
      <c r="D751" s="148" t="s">
        <v>160</v>
      </c>
      <c r="E751" s="149" t="s">
        <v>754</v>
      </c>
      <c r="F751" s="150" t="s">
        <v>755</v>
      </c>
      <c r="G751" s="151" t="s">
        <v>189</v>
      </c>
      <c r="H751" s="152">
        <v>643.93200000000002</v>
      </c>
      <c r="I751" s="1"/>
      <c r="J751" s="153">
        <f>ROUND(I751*H751,2)</f>
        <v>0</v>
      </c>
      <c r="K751" s="150" t="s">
        <v>164</v>
      </c>
      <c r="L751" s="22"/>
      <c r="M751" s="154" t="s">
        <v>1</v>
      </c>
      <c r="N751" s="155" t="s">
        <v>40</v>
      </c>
      <c r="O751" s="49"/>
      <c r="P751" s="156">
        <f>O751*H751</f>
        <v>0</v>
      </c>
      <c r="Q751" s="156">
        <v>0</v>
      </c>
      <c r="R751" s="156">
        <f>Q751*H751</f>
        <v>0</v>
      </c>
      <c r="S751" s="156">
        <v>6.8000000000000005E-2</v>
      </c>
      <c r="T751" s="157">
        <f>S751*H751</f>
        <v>43.787376000000002</v>
      </c>
      <c r="U751" s="21"/>
      <c r="V751" s="21"/>
      <c r="W751" s="21"/>
      <c r="X751" s="21"/>
      <c r="Y751" s="21"/>
      <c r="Z751" s="21"/>
      <c r="AA751" s="21"/>
      <c r="AB751" s="21"/>
      <c r="AC751" s="21"/>
      <c r="AD751" s="21"/>
      <c r="AE751" s="21"/>
      <c r="AR751" s="158" t="s">
        <v>90</v>
      </c>
      <c r="AT751" s="158" t="s">
        <v>160</v>
      </c>
      <c r="AU751" s="158" t="s">
        <v>84</v>
      </c>
      <c r="AY751" s="8" t="s">
        <v>158</v>
      </c>
      <c r="BE751" s="159">
        <f>IF(N751="základní",J751,0)</f>
        <v>0</v>
      </c>
      <c r="BF751" s="159">
        <f>IF(N751="snížená",J751,0)</f>
        <v>0</v>
      </c>
      <c r="BG751" s="159">
        <f>IF(N751="zákl. přenesená",J751,0)</f>
        <v>0</v>
      </c>
      <c r="BH751" s="159">
        <f>IF(N751="sníž. přenesená",J751,0)</f>
        <v>0</v>
      </c>
      <c r="BI751" s="159">
        <f>IF(N751="nulová",J751,0)</f>
        <v>0</v>
      </c>
      <c r="BJ751" s="8" t="s">
        <v>80</v>
      </c>
      <c r="BK751" s="159">
        <f>ROUND(I751*H751,2)</f>
        <v>0</v>
      </c>
      <c r="BL751" s="8" t="s">
        <v>90</v>
      </c>
      <c r="BM751" s="158" t="s">
        <v>756</v>
      </c>
    </row>
    <row r="752" spans="1:65" s="160" customFormat="1">
      <c r="B752" s="161"/>
      <c r="D752" s="162" t="s">
        <v>166</v>
      </c>
      <c r="E752" s="163" t="s">
        <v>1</v>
      </c>
      <c r="F752" s="164" t="s">
        <v>167</v>
      </c>
      <c r="H752" s="163" t="s">
        <v>1</v>
      </c>
      <c r="L752" s="161"/>
      <c r="M752" s="165"/>
      <c r="N752" s="166"/>
      <c r="O752" s="166"/>
      <c r="P752" s="166"/>
      <c r="Q752" s="166"/>
      <c r="R752" s="166"/>
      <c r="S752" s="166"/>
      <c r="T752" s="167"/>
      <c r="AT752" s="163" t="s">
        <v>166</v>
      </c>
      <c r="AU752" s="163" t="s">
        <v>84</v>
      </c>
      <c r="AV752" s="160" t="s">
        <v>80</v>
      </c>
      <c r="AW752" s="160" t="s">
        <v>31</v>
      </c>
      <c r="AX752" s="160" t="s">
        <v>75</v>
      </c>
      <c r="AY752" s="163" t="s">
        <v>158</v>
      </c>
    </row>
    <row r="753" spans="2:51" s="160" customFormat="1">
      <c r="B753" s="161"/>
      <c r="D753" s="162" t="s">
        <v>166</v>
      </c>
      <c r="E753" s="163" t="s">
        <v>1</v>
      </c>
      <c r="F753" s="164" t="s">
        <v>204</v>
      </c>
      <c r="H753" s="163" t="s">
        <v>1</v>
      </c>
      <c r="L753" s="161"/>
      <c r="M753" s="165"/>
      <c r="N753" s="166"/>
      <c r="O753" s="166"/>
      <c r="P753" s="166"/>
      <c r="Q753" s="166"/>
      <c r="R753" s="166"/>
      <c r="S753" s="166"/>
      <c r="T753" s="167"/>
      <c r="AT753" s="163" t="s">
        <v>166</v>
      </c>
      <c r="AU753" s="163" t="s">
        <v>84</v>
      </c>
      <c r="AV753" s="160" t="s">
        <v>80</v>
      </c>
      <c r="AW753" s="160" t="s">
        <v>31</v>
      </c>
      <c r="AX753" s="160" t="s">
        <v>75</v>
      </c>
      <c r="AY753" s="163" t="s">
        <v>158</v>
      </c>
    </row>
    <row r="754" spans="2:51" s="168" customFormat="1">
      <c r="B754" s="169"/>
      <c r="D754" s="162" t="s">
        <v>166</v>
      </c>
      <c r="E754" s="170" t="s">
        <v>1</v>
      </c>
      <c r="F754" s="171" t="s">
        <v>757</v>
      </c>
      <c r="H754" s="172">
        <v>16.776</v>
      </c>
      <c r="L754" s="169"/>
      <c r="M754" s="173"/>
      <c r="N754" s="174"/>
      <c r="O754" s="174"/>
      <c r="P754" s="174"/>
      <c r="Q754" s="174"/>
      <c r="R754" s="174"/>
      <c r="S754" s="174"/>
      <c r="T754" s="175"/>
      <c r="AT754" s="170" t="s">
        <v>166</v>
      </c>
      <c r="AU754" s="170" t="s">
        <v>84</v>
      </c>
      <c r="AV754" s="168" t="s">
        <v>84</v>
      </c>
      <c r="AW754" s="168" t="s">
        <v>31</v>
      </c>
      <c r="AX754" s="168" t="s">
        <v>75</v>
      </c>
      <c r="AY754" s="170" t="s">
        <v>158</v>
      </c>
    </row>
    <row r="755" spans="2:51" s="168" customFormat="1">
      <c r="B755" s="169"/>
      <c r="D755" s="162" t="s">
        <v>166</v>
      </c>
      <c r="E755" s="170" t="s">
        <v>1</v>
      </c>
      <c r="F755" s="171" t="s">
        <v>758</v>
      </c>
      <c r="H755" s="172">
        <v>16.704000000000001</v>
      </c>
      <c r="L755" s="169"/>
      <c r="M755" s="173"/>
      <c r="N755" s="174"/>
      <c r="O755" s="174"/>
      <c r="P755" s="174"/>
      <c r="Q755" s="174"/>
      <c r="R755" s="174"/>
      <c r="S755" s="174"/>
      <c r="T755" s="175"/>
      <c r="AT755" s="170" t="s">
        <v>166</v>
      </c>
      <c r="AU755" s="170" t="s">
        <v>84</v>
      </c>
      <c r="AV755" s="168" t="s">
        <v>84</v>
      </c>
      <c r="AW755" s="168" t="s">
        <v>31</v>
      </c>
      <c r="AX755" s="168" t="s">
        <v>75</v>
      </c>
      <c r="AY755" s="170" t="s">
        <v>158</v>
      </c>
    </row>
    <row r="756" spans="2:51" s="168" customFormat="1">
      <c r="B756" s="169"/>
      <c r="D756" s="162" t="s">
        <v>166</v>
      </c>
      <c r="E756" s="170" t="s">
        <v>1</v>
      </c>
      <c r="F756" s="171" t="s">
        <v>759</v>
      </c>
      <c r="H756" s="172">
        <v>6.3</v>
      </c>
      <c r="L756" s="169"/>
      <c r="M756" s="173"/>
      <c r="N756" s="174"/>
      <c r="O756" s="174"/>
      <c r="P756" s="174"/>
      <c r="Q756" s="174"/>
      <c r="R756" s="174"/>
      <c r="S756" s="174"/>
      <c r="T756" s="175"/>
      <c r="AT756" s="170" t="s">
        <v>166</v>
      </c>
      <c r="AU756" s="170" t="s">
        <v>84</v>
      </c>
      <c r="AV756" s="168" t="s">
        <v>84</v>
      </c>
      <c r="AW756" s="168" t="s">
        <v>31</v>
      </c>
      <c r="AX756" s="168" t="s">
        <v>75</v>
      </c>
      <c r="AY756" s="170" t="s">
        <v>158</v>
      </c>
    </row>
    <row r="757" spans="2:51" s="168" customFormat="1">
      <c r="B757" s="169"/>
      <c r="D757" s="162" t="s">
        <v>166</v>
      </c>
      <c r="E757" s="170" t="s">
        <v>1</v>
      </c>
      <c r="F757" s="171" t="s">
        <v>760</v>
      </c>
      <c r="H757" s="172">
        <v>3.6</v>
      </c>
      <c r="L757" s="169"/>
      <c r="M757" s="173"/>
      <c r="N757" s="174"/>
      <c r="O757" s="174"/>
      <c r="P757" s="174"/>
      <c r="Q757" s="174"/>
      <c r="R757" s="174"/>
      <c r="S757" s="174"/>
      <c r="T757" s="175"/>
      <c r="AT757" s="170" t="s">
        <v>166</v>
      </c>
      <c r="AU757" s="170" t="s">
        <v>84</v>
      </c>
      <c r="AV757" s="168" t="s">
        <v>84</v>
      </c>
      <c r="AW757" s="168" t="s">
        <v>31</v>
      </c>
      <c r="AX757" s="168" t="s">
        <v>75</v>
      </c>
      <c r="AY757" s="170" t="s">
        <v>158</v>
      </c>
    </row>
    <row r="758" spans="2:51" s="168" customFormat="1">
      <c r="B758" s="169"/>
      <c r="D758" s="162" t="s">
        <v>166</v>
      </c>
      <c r="E758" s="170" t="s">
        <v>1</v>
      </c>
      <c r="F758" s="171" t="s">
        <v>761</v>
      </c>
      <c r="H758" s="172">
        <v>12.456</v>
      </c>
      <c r="L758" s="169"/>
      <c r="M758" s="173"/>
      <c r="N758" s="174"/>
      <c r="O758" s="174"/>
      <c r="P758" s="174"/>
      <c r="Q758" s="174"/>
      <c r="R758" s="174"/>
      <c r="S758" s="174"/>
      <c r="T758" s="175"/>
      <c r="AT758" s="170" t="s">
        <v>166</v>
      </c>
      <c r="AU758" s="170" t="s">
        <v>84</v>
      </c>
      <c r="AV758" s="168" t="s">
        <v>84</v>
      </c>
      <c r="AW758" s="168" t="s">
        <v>31</v>
      </c>
      <c r="AX758" s="168" t="s">
        <v>75</v>
      </c>
      <c r="AY758" s="170" t="s">
        <v>158</v>
      </c>
    </row>
    <row r="759" spans="2:51" s="184" customFormat="1">
      <c r="B759" s="185"/>
      <c r="D759" s="162" t="s">
        <v>166</v>
      </c>
      <c r="E759" s="186" t="s">
        <v>1</v>
      </c>
      <c r="F759" s="187" t="s">
        <v>219</v>
      </c>
      <c r="H759" s="188">
        <v>55.835999999999999</v>
      </c>
      <c r="L759" s="185"/>
      <c r="M759" s="189"/>
      <c r="N759" s="190"/>
      <c r="O759" s="190"/>
      <c r="P759" s="190"/>
      <c r="Q759" s="190"/>
      <c r="R759" s="190"/>
      <c r="S759" s="190"/>
      <c r="T759" s="191"/>
      <c r="AT759" s="186" t="s">
        <v>166</v>
      </c>
      <c r="AU759" s="186" t="s">
        <v>84</v>
      </c>
      <c r="AV759" s="184" t="s">
        <v>87</v>
      </c>
      <c r="AW759" s="184" t="s">
        <v>31</v>
      </c>
      <c r="AX759" s="184" t="s">
        <v>75</v>
      </c>
      <c r="AY759" s="186" t="s">
        <v>158</v>
      </c>
    </row>
    <row r="760" spans="2:51" s="160" customFormat="1">
      <c r="B760" s="161"/>
      <c r="D760" s="162" t="s">
        <v>166</v>
      </c>
      <c r="E760" s="163" t="s">
        <v>1</v>
      </c>
      <c r="F760" s="164" t="s">
        <v>206</v>
      </c>
      <c r="H760" s="163" t="s">
        <v>1</v>
      </c>
      <c r="L760" s="161"/>
      <c r="M760" s="165"/>
      <c r="N760" s="166"/>
      <c r="O760" s="166"/>
      <c r="P760" s="166"/>
      <c r="Q760" s="166"/>
      <c r="R760" s="166"/>
      <c r="S760" s="166"/>
      <c r="T760" s="167"/>
      <c r="AT760" s="163" t="s">
        <v>166</v>
      </c>
      <c r="AU760" s="163" t="s">
        <v>84</v>
      </c>
      <c r="AV760" s="160" t="s">
        <v>80</v>
      </c>
      <c r="AW760" s="160" t="s">
        <v>31</v>
      </c>
      <c r="AX760" s="160" t="s">
        <v>75</v>
      </c>
      <c r="AY760" s="163" t="s">
        <v>158</v>
      </c>
    </row>
    <row r="761" spans="2:51" s="168" customFormat="1">
      <c r="B761" s="169"/>
      <c r="D761" s="162" t="s">
        <v>166</v>
      </c>
      <c r="E761" s="170" t="s">
        <v>1</v>
      </c>
      <c r="F761" s="171" t="s">
        <v>762</v>
      </c>
      <c r="H761" s="172">
        <v>14.568</v>
      </c>
      <c r="L761" s="169"/>
      <c r="M761" s="173"/>
      <c r="N761" s="174"/>
      <c r="O761" s="174"/>
      <c r="P761" s="174"/>
      <c r="Q761" s="174"/>
      <c r="R761" s="174"/>
      <c r="S761" s="174"/>
      <c r="T761" s="175"/>
      <c r="AT761" s="170" t="s">
        <v>166</v>
      </c>
      <c r="AU761" s="170" t="s">
        <v>84</v>
      </c>
      <c r="AV761" s="168" t="s">
        <v>84</v>
      </c>
      <c r="AW761" s="168" t="s">
        <v>31</v>
      </c>
      <c r="AX761" s="168" t="s">
        <v>75</v>
      </c>
      <c r="AY761" s="170" t="s">
        <v>158</v>
      </c>
    </row>
    <row r="762" spans="2:51" s="168" customFormat="1">
      <c r="B762" s="169"/>
      <c r="D762" s="162" t="s">
        <v>166</v>
      </c>
      <c r="E762" s="170" t="s">
        <v>1</v>
      </c>
      <c r="F762" s="171" t="s">
        <v>763</v>
      </c>
      <c r="H762" s="172">
        <v>11.04</v>
      </c>
      <c r="L762" s="169"/>
      <c r="M762" s="173"/>
      <c r="N762" s="174"/>
      <c r="O762" s="174"/>
      <c r="P762" s="174"/>
      <c r="Q762" s="174"/>
      <c r="R762" s="174"/>
      <c r="S762" s="174"/>
      <c r="T762" s="175"/>
      <c r="AT762" s="170" t="s">
        <v>166</v>
      </c>
      <c r="AU762" s="170" t="s">
        <v>84</v>
      </c>
      <c r="AV762" s="168" t="s">
        <v>84</v>
      </c>
      <c r="AW762" s="168" t="s">
        <v>31</v>
      </c>
      <c r="AX762" s="168" t="s">
        <v>75</v>
      </c>
      <c r="AY762" s="170" t="s">
        <v>158</v>
      </c>
    </row>
    <row r="763" spans="2:51" s="168" customFormat="1">
      <c r="B763" s="169"/>
      <c r="D763" s="162" t="s">
        <v>166</v>
      </c>
      <c r="E763" s="170" t="s">
        <v>1</v>
      </c>
      <c r="F763" s="171" t="s">
        <v>764</v>
      </c>
      <c r="H763" s="172">
        <v>38.664000000000001</v>
      </c>
      <c r="L763" s="169"/>
      <c r="M763" s="173"/>
      <c r="N763" s="174"/>
      <c r="O763" s="174"/>
      <c r="P763" s="174"/>
      <c r="Q763" s="174"/>
      <c r="R763" s="174"/>
      <c r="S763" s="174"/>
      <c r="T763" s="175"/>
      <c r="AT763" s="170" t="s">
        <v>166</v>
      </c>
      <c r="AU763" s="170" t="s">
        <v>84</v>
      </c>
      <c r="AV763" s="168" t="s">
        <v>84</v>
      </c>
      <c r="AW763" s="168" t="s">
        <v>31</v>
      </c>
      <c r="AX763" s="168" t="s">
        <v>75</v>
      </c>
      <c r="AY763" s="170" t="s">
        <v>158</v>
      </c>
    </row>
    <row r="764" spans="2:51" s="168" customFormat="1">
      <c r="B764" s="169"/>
      <c r="D764" s="162" t="s">
        <v>166</v>
      </c>
      <c r="E764" s="170" t="s">
        <v>1</v>
      </c>
      <c r="F764" s="171" t="s">
        <v>765</v>
      </c>
      <c r="H764" s="172">
        <v>26.712</v>
      </c>
      <c r="L764" s="169"/>
      <c r="M764" s="173"/>
      <c r="N764" s="174"/>
      <c r="O764" s="174"/>
      <c r="P764" s="174"/>
      <c r="Q764" s="174"/>
      <c r="R764" s="174"/>
      <c r="S764" s="174"/>
      <c r="T764" s="175"/>
      <c r="AT764" s="170" t="s">
        <v>166</v>
      </c>
      <c r="AU764" s="170" t="s">
        <v>84</v>
      </c>
      <c r="AV764" s="168" t="s">
        <v>84</v>
      </c>
      <c r="AW764" s="168" t="s">
        <v>31</v>
      </c>
      <c r="AX764" s="168" t="s">
        <v>75</v>
      </c>
      <c r="AY764" s="170" t="s">
        <v>158</v>
      </c>
    </row>
    <row r="765" spans="2:51" s="168" customFormat="1">
      <c r="B765" s="169"/>
      <c r="D765" s="162" t="s">
        <v>166</v>
      </c>
      <c r="E765" s="170" t="s">
        <v>1</v>
      </c>
      <c r="F765" s="171" t="s">
        <v>766</v>
      </c>
      <c r="H765" s="172">
        <v>14.616</v>
      </c>
      <c r="L765" s="169"/>
      <c r="M765" s="173"/>
      <c r="N765" s="174"/>
      <c r="O765" s="174"/>
      <c r="P765" s="174"/>
      <c r="Q765" s="174"/>
      <c r="R765" s="174"/>
      <c r="S765" s="174"/>
      <c r="T765" s="175"/>
      <c r="AT765" s="170" t="s">
        <v>166</v>
      </c>
      <c r="AU765" s="170" t="s">
        <v>84</v>
      </c>
      <c r="AV765" s="168" t="s">
        <v>84</v>
      </c>
      <c r="AW765" s="168" t="s">
        <v>31</v>
      </c>
      <c r="AX765" s="168" t="s">
        <v>75</v>
      </c>
      <c r="AY765" s="170" t="s">
        <v>158</v>
      </c>
    </row>
    <row r="766" spans="2:51" s="168" customFormat="1">
      <c r="B766" s="169"/>
      <c r="D766" s="162" t="s">
        <v>166</v>
      </c>
      <c r="E766" s="170" t="s">
        <v>1</v>
      </c>
      <c r="F766" s="171" t="s">
        <v>767</v>
      </c>
      <c r="H766" s="172">
        <v>22.632000000000001</v>
      </c>
      <c r="L766" s="169"/>
      <c r="M766" s="173"/>
      <c r="N766" s="174"/>
      <c r="O766" s="174"/>
      <c r="P766" s="174"/>
      <c r="Q766" s="174"/>
      <c r="R766" s="174"/>
      <c r="S766" s="174"/>
      <c r="T766" s="175"/>
      <c r="AT766" s="170" t="s">
        <v>166</v>
      </c>
      <c r="AU766" s="170" t="s">
        <v>84</v>
      </c>
      <c r="AV766" s="168" t="s">
        <v>84</v>
      </c>
      <c r="AW766" s="168" t="s">
        <v>31</v>
      </c>
      <c r="AX766" s="168" t="s">
        <v>75</v>
      </c>
      <c r="AY766" s="170" t="s">
        <v>158</v>
      </c>
    </row>
    <row r="767" spans="2:51" s="168" customFormat="1">
      <c r="B767" s="169"/>
      <c r="D767" s="162" t="s">
        <v>166</v>
      </c>
      <c r="E767" s="170" t="s">
        <v>1</v>
      </c>
      <c r="F767" s="171" t="s">
        <v>768</v>
      </c>
      <c r="H767" s="172">
        <v>25.776</v>
      </c>
      <c r="L767" s="169"/>
      <c r="M767" s="173"/>
      <c r="N767" s="174"/>
      <c r="O767" s="174"/>
      <c r="P767" s="174"/>
      <c r="Q767" s="174"/>
      <c r="R767" s="174"/>
      <c r="S767" s="174"/>
      <c r="T767" s="175"/>
      <c r="AT767" s="170" t="s">
        <v>166</v>
      </c>
      <c r="AU767" s="170" t="s">
        <v>84</v>
      </c>
      <c r="AV767" s="168" t="s">
        <v>84</v>
      </c>
      <c r="AW767" s="168" t="s">
        <v>31</v>
      </c>
      <c r="AX767" s="168" t="s">
        <v>75</v>
      </c>
      <c r="AY767" s="170" t="s">
        <v>158</v>
      </c>
    </row>
    <row r="768" spans="2:51" s="168" customFormat="1">
      <c r="B768" s="169"/>
      <c r="D768" s="162" t="s">
        <v>166</v>
      </c>
      <c r="E768" s="170" t="s">
        <v>1</v>
      </c>
      <c r="F768" s="171" t="s">
        <v>769</v>
      </c>
      <c r="H768" s="172">
        <v>9.9</v>
      </c>
      <c r="L768" s="169"/>
      <c r="M768" s="173"/>
      <c r="N768" s="174"/>
      <c r="O768" s="174"/>
      <c r="P768" s="174"/>
      <c r="Q768" s="174"/>
      <c r="R768" s="174"/>
      <c r="S768" s="174"/>
      <c r="T768" s="175"/>
      <c r="AT768" s="170" t="s">
        <v>166</v>
      </c>
      <c r="AU768" s="170" t="s">
        <v>84</v>
      </c>
      <c r="AV768" s="168" t="s">
        <v>84</v>
      </c>
      <c r="AW768" s="168" t="s">
        <v>31</v>
      </c>
      <c r="AX768" s="168" t="s">
        <v>75</v>
      </c>
      <c r="AY768" s="170" t="s">
        <v>158</v>
      </c>
    </row>
    <row r="769" spans="1:65" s="168" customFormat="1">
      <c r="B769" s="169"/>
      <c r="D769" s="162" t="s">
        <v>166</v>
      </c>
      <c r="E769" s="170" t="s">
        <v>1</v>
      </c>
      <c r="F769" s="171" t="s">
        <v>770</v>
      </c>
      <c r="H769" s="172">
        <v>10.08</v>
      </c>
      <c r="L769" s="169"/>
      <c r="M769" s="173"/>
      <c r="N769" s="174"/>
      <c r="O769" s="174"/>
      <c r="P769" s="174"/>
      <c r="Q769" s="174"/>
      <c r="R769" s="174"/>
      <c r="S769" s="174"/>
      <c r="T769" s="175"/>
      <c r="AT769" s="170" t="s">
        <v>166</v>
      </c>
      <c r="AU769" s="170" t="s">
        <v>84</v>
      </c>
      <c r="AV769" s="168" t="s">
        <v>84</v>
      </c>
      <c r="AW769" s="168" t="s">
        <v>31</v>
      </c>
      <c r="AX769" s="168" t="s">
        <v>75</v>
      </c>
      <c r="AY769" s="170" t="s">
        <v>158</v>
      </c>
    </row>
    <row r="770" spans="1:65" s="168" customFormat="1">
      <c r="B770" s="169"/>
      <c r="D770" s="162" t="s">
        <v>166</v>
      </c>
      <c r="E770" s="170" t="s">
        <v>1</v>
      </c>
      <c r="F770" s="171" t="s">
        <v>771</v>
      </c>
      <c r="H770" s="172">
        <v>15.744</v>
      </c>
      <c r="L770" s="169"/>
      <c r="M770" s="173"/>
      <c r="N770" s="174"/>
      <c r="O770" s="174"/>
      <c r="P770" s="174"/>
      <c r="Q770" s="174"/>
      <c r="R770" s="174"/>
      <c r="S770" s="174"/>
      <c r="T770" s="175"/>
      <c r="AT770" s="170" t="s">
        <v>166</v>
      </c>
      <c r="AU770" s="170" t="s">
        <v>84</v>
      </c>
      <c r="AV770" s="168" t="s">
        <v>84</v>
      </c>
      <c r="AW770" s="168" t="s">
        <v>31</v>
      </c>
      <c r="AX770" s="168" t="s">
        <v>75</v>
      </c>
      <c r="AY770" s="170" t="s">
        <v>158</v>
      </c>
    </row>
    <row r="771" spans="1:65" s="168" customFormat="1">
      <c r="B771" s="169"/>
      <c r="D771" s="162" t="s">
        <v>166</v>
      </c>
      <c r="E771" s="170" t="s">
        <v>1</v>
      </c>
      <c r="F771" s="171" t="s">
        <v>759</v>
      </c>
      <c r="H771" s="172">
        <v>6.3</v>
      </c>
      <c r="L771" s="169"/>
      <c r="M771" s="173"/>
      <c r="N771" s="174"/>
      <c r="O771" s="174"/>
      <c r="P771" s="174"/>
      <c r="Q771" s="174"/>
      <c r="R771" s="174"/>
      <c r="S771" s="174"/>
      <c r="T771" s="175"/>
      <c r="AT771" s="170" t="s">
        <v>166</v>
      </c>
      <c r="AU771" s="170" t="s">
        <v>84</v>
      </c>
      <c r="AV771" s="168" t="s">
        <v>84</v>
      </c>
      <c r="AW771" s="168" t="s">
        <v>31</v>
      </c>
      <c r="AX771" s="168" t="s">
        <v>75</v>
      </c>
      <c r="AY771" s="170" t="s">
        <v>158</v>
      </c>
    </row>
    <row r="772" spans="1:65" s="184" customFormat="1">
      <c r="B772" s="185"/>
      <c r="D772" s="162" t="s">
        <v>166</v>
      </c>
      <c r="E772" s="186" t="s">
        <v>1</v>
      </c>
      <c r="F772" s="187" t="s">
        <v>219</v>
      </c>
      <c r="H772" s="188">
        <v>196.03200000000004</v>
      </c>
      <c r="L772" s="185"/>
      <c r="M772" s="189"/>
      <c r="N772" s="190"/>
      <c r="O772" s="190"/>
      <c r="P772" s="190"/>
      <c r="Q772" s="190"/>
      <c r="R772" s="190"/>
      <c r="S772" s="190"/>
      <c r="T772" s="191"/>
      <c r="AT772" s="186" t="s">
        <v>166</v>
      </c>
      <c r="AU772" s="186" t="s">
        <v>84</v>
      </c>
      <c r="AV772" s="184" t="s">
        <v>87</v>
      </c>
      <c r="AW772" s="184" t="s">
        <v>31</v>
      </c>
      <c r="AX772" s="184" t="s">
        <v>75</v>
      </c>
      <c r="AY772" s="186" t="s">
        <v>158</v>
      </c>
    </row>
    <row r="773" spans="1:65" s="160" customFormat="1">
      <c r="B773" s="161"/>
      <c r="D773" s="162" t="s">
        <v>166</v>
      </c>
      <c r="E773" s="163" t="s">
        <v>1</v>
      </c>
      <c r="F773" s="164" t="s">
        <v>209</v>
      </c>
      <c r="H773" s="163" t="s">
        <v>1</v>
      </c>
      <c r="L773" s="161"/>
      <c r="M773" s="165"/>
      <c r="N773" s="166"/>
      <c r="O773" s="166"/>
      <c r="P773" s="166"/>
      <c r="Q773" s="166"/>
      <c r="R773" s="166"/>
      <c r="S773" s="166"/>
      <c r="T773" s="167"/>
      <c r="AT773" s="163" t="s">
        <v>166</v>
      </c>
      <c r="AU773" s="163" t="s">
        <v>84</v>
      </c>
      <c r="AV773" s="160" t="s">
        <v>80</v>
      </c>
      <c r="AW773" s="160" t="s">
        <v>31</v>
      </c>
      <c r="AX773" s="160" t="s">
        <v>75</v>
      </c>
      <c r="AY773" s="163" t="s">
        <v>158</v>
      </c>
    </row>
    <row r="774" spans="1:65" s="168" customFormat="1">
      <c r="B774" s="169"/>
      <c r="D774" s="162" t="s">
        <v>166</v>
      </c>
      <c r="E774" s="170" t="s">
        <v>1</v>
      </c>
      <c r="F774" s="171" t="s">
        <v>772</v>
      </c>
      <c r="H774" s="172">
        <v>392.06400000000002</v>
      </c>
      <c r="L774" s="169"/>
      <c r="M774" s="173"/>
      <c r="N774" s="174"/>
      <c r="O774" s="174"/>
      <c r="P774" s="174"/>
      <c r="Q774" s="174"/>
      <c r="R774" s="174"/>
      <c r="S774" s="174"/>
      <c r="T774" s="175"/>
      <c r="AT774" s="170" t="s">
        <v>166</v>
      </c>
      <c r="AU774" s="170" t="s">
        <v>84</v>
      </c>
      <c r="AV774" s="168" t="s">
        <v>84</v>
      </c>
      <c r="AW774" s="168" t="s">
        <v>31</v>
      </c>
      <c r="AX774" s="168" t="s">
        <v>75</v>
      </c>
      <c r="AY774" s="170" t="s">
        <v>158</v>
      </c>
    </row>
    <row r="775" spans="1:65" s="184" customFormat="1">
      <c r="B775" s="185"/>
      <c r="D775" s="162" t="s">
        <v>166</v>
      </c>
      <c r="E775" s="186" t="s">
        <v>1</v>
      </c>
      <c r="F775" s="187" t="s">
        <v>219</v>
      </c>
      <c r="H775" s="188">
        <v>392.06400000000002</v>
      </c>
      <c r="L775" s="185"/>
      <c r="M775" s="189"/>
      <c r="N775" s="190"/>
      <c r="O775" s="190"/>
      <c r="P775" s="190"/>
      <c r="Q775" s="190"/>
      <c r="R775" s="190"/>
      <c r="S775" s="190"/>
      <c r="T775" s="191"/>
      <c r="AT775" s="186" t="s">
        <v>166</v>
      </c>
      <c r="AU775" s="186" t="s">
        <v>84</v>
      </c>
      <c r="AV775" s="184" t="s">
        <v>87</v>
      </c>
      <c r="AW775" s="184" t="s">
        <v>31</v>
      </c>
      <c r="AX775" s="184" t="s">
        <v>75</v>
      </c>
      <c r="AY775" s="186" t="s">
        <v>158</v>
      </c>
    </row>
    <row r="776" spans="1:65" s="176" customFormat="1">
      <c r="B776" s="177"/>
      <c r="D776" s="162" t="s">
        <v>166</v>
      </c>
      <c r="E776" s="178" t="s">
        <v>1</v>
      </c>
      <c r="F776" s="179" t="s">
        <v>198</v>
      </c>
      <c r="H776" s="180">
        <v>643.93200000000002</v>
      </c>
      <c r="L776" s="177"/>
      <c r="M776" s="181"/>
      <c r="N776" s="182"/>
      <c r="O776" s="182"/>
      <c r="P776" s="182"/>
      <c r="Q776" s="182"/>
      <c r="R776" s="182"/>
      <c r="S776" s="182"/>
      <c r="T776" s="183"/>
      <c r="AT776" s="178" t="s">
        <v>166</v>
      </c>
      <c r="AU776" s="178" t="s">
        <v>84</v>
      </c>
      <c r="AV776" s="176" t="s">
        <v>90</v>
      </c>
      <c r="AW776" s="176" t="s">
        <v>31</v>
      </c>
      <c r="AX776" s="176" t="s">
        <v>80</v>
      </c>
      <c r="AY776" s="178" t="s">
        <v>158</v>
      </c>
    </row>
    <row r="777" spans="1:65" s="25" customFormat="1" ht="21.75" customHeight="1">
      <c r="A777" s="21"/>
      <c r="B777" s="22"/>
      <c r="C777" s="148" t="s">
        <v>773</v>
      </c>
      <c r="D777" s="148" t="s">
        <v>160</v>
      </c>
      <c r="E777" s="149" t="s">
        <v>774</v>
      </c>
      <c r="F777" s="150" t="s">
        <v>775</v>
      </c>
      <c r="G777" s="151" t="s">
        <v>163</v>
      </c>
      <c r="H777" s="152">
        <v>0.251</v>
      </c>
      <c r="I777" s="1"/>
      <c r="J777" s="153">
        <f>ROUND(I777*H777,2)</f>
        <v>0</v>
      </c>
      <c r="K777" s="150" t="s">
        <v>164</v>
      </c>
      <c r="L777" s="22"/>
      <c r="M777" s="154" t="s">
        <v>1</v>
      </c>
      <c r="N777" s="155" t="s">
        <v>40</v>
      </c>
      <c r="O777" s="49"/>
      <c r="P777" s="156">
        <f>O777*H777</f>
        <v>0</v>
      </c>
      <c r="Q777" s="156">
        <v>0</v>
      </c>
      <c r="R777" s="156">
        <f>Q777*H777</f>
        <v>0</v>
      </c>
      <c r="S777" s="156">
        <v>0</v>
      </c>
      <c r="T777" s="157">
        <f>S777*H777</f>
        <v>0</v>
      </c>
      <c r="U777" s="21"/>
      <c r="V777" s="21"/>
      <c r="W777" s="21"/>
      <c r="X777" s="21"/>
      <c r="Y777" s="21"/>
      <c r="Z777" s="21"/>
      <c r="AA777" s="21"/>
      <c r="AB777" s="21"/>
      <c r="AC777" s="21"/>
      <c r="AD777" s="21"/>
      <c r="AE777" s="21"/>
      <c r="AR777" s="158" t="s">
        <v>90</v>
      </c>
      <c r="AT777" s="158" t="s">
        <v>160</v>
      </c>
      <c r="AU777" s="158" t="s">
        <v>84</v>
      </c>
      <c r="AY777" s="8" t="s">
        <v>158</v>
      </c>
      <c r="BE777" s="159">
        <f>IF(N777="základní",J777,0)</f>
        <v>0</v>
      </c>
      <c r="BF777" s="159">
        <f>IF(N777="snížená",J777,0)</f>
        <v>0</v>
      </c>
      <c r="BG777" s="159">
        <f>IF(N777="zákl. přenesená",J777,0)</f>
        <v>0</v>
      </c>
      <c r="BH777" s="159">
        <f>IF(N777="sníž. přenesená",J777,0)</f>
        <v>0</v>
      </c>
      <c r="BI777" s="159">
        <f>IF(N777="nulová",J777,0)</f>
        <v>0</v>
      </c>
      <c r="BJ777" s="8" t="s">
        <v>80</v>
      </c>
      <c r="BK777" s="159">
        <f>ROUND(I777*H777,2)</f>
        <v>0</v>
      </c>
      <c r="BL777" s="8" t="s">
        <v>90</v>
      </c>
      <c r="BM777" s="158" t="s">
        <v>776</v>
      </c>
    </row>
    <row r="778" spans="1:65" s="160" customFormat="1">
      <c r="B778" s="161"/>
      <c r="D778" s="162" t="s">
        <v>166</v>
      </c>
      <c r="E778" s="163" t="s">
        <v>1</v>
      </c>
      <c r="F778" s="164" t="s">
        <v>680</v>
      </c>
      <c r="H778" s="163" t="s">
        <v>1</v>
      </c>
      <c r="L778" s="161"/>
      <c r="M778" s="165"/>
      <c r="N778" s="166"/>
      <c r="O778" s="166"/>
      <c r="P778" s="166"/>
      <c r="Q778" s="166"/>
      <c r="R778" s="166"/>
      <c r="S778" s="166"/>
      <c r="T778" s="167"/>
      <c r="AT778" s="163" t="s">
        <v>166</v>
      </c>
      <c r="AU778" s="163" t="s">
        <v>84</v>
      </c>
      <c r="AV778" s="160" t="s">
        <v>80</v>
      </c>
      <c r="AW778" s="160" t="s">
        <v>31</v>
      </c>
      <c r="AX778" s="160" t="s">
        <v>75</v>
      </c>
      <c r="AY778" s="163" t="s">
        <v>158</v>
      </c>
    </row>
    <row r="779" spans="1:65" s="168" customFormat="1">
      <c r="B779" s="169"/>
      <c r="D779" s="162" t="s">
        <v>166</v>
      </c>
      <c r="E779" s="170" t="s">
        <v>1</v>
      </c>
      <c r="F779" s="171" t="s">
        <v>777</v>
      </c>
      <c r="H779" s="172">
        <v>6.3E-2</v>
      </c>
      <c r="L779" s="169"/>
      <c r="M779" s="173"/>
      <c r="N779" s="174"/>
      <c r="O779" s="174"/>
      <c r="P779" s="174"/>
      <c r="Q779" s="174"/>
      <c r="R779" s="174"/>
      <c r="S779" s="174"/>
      <c r="T779" s="175"/>
      <c r="AT779" s="170" t="s">
        <v>166</v>
      </c>
      <c r="AU779" s="170" t="s">
        <v>84</v>
      </c>
      <c r="AV779" s="168" t="s">
        <v>84</v>
      </c>
      <c r="AW779" s="168" t="s">
        <v>31</v>
      </c>
      <c r="AX779" s="168" t="s">
        <v>75</v>
      </c>
      <c r="AY779" s="170" t="s">
        <v>158</v>
      </c>
    </row>
    <row r="780" spans="1:65" s="168" customFormat="1">
      <c r="B780" s="169"/>
      <c r="D780" s="162" t="s">
        <v>166</v>
      </c>
      <c r="E780" s="170" t="s">
        <v>1</v>
      </c>
      <c r="F780" s="171" t="s">
        <v>778</v>
      </c>
      <c r="H780" s="172">
        <v>0.188</v>
      </c>
      <c r="L780" s="169"/>
      <c r="M780" s="173"/>
      <c r="N780" s="174"/>
      <c r="O780" s="174"/>
      <c r="P780" s="174"/>
      <c r="Q780" s="174"/>
      <c r="R780" s="174"/>
      <c r="S780" s="174"/>
      <c r="T780" s="175"/>
      <c r="AT780" s="170" t="s">
        <v>166</v>
      </c>
      <c r="AU780" s="170" t="s">
        <v>84</v>
      </c>
      <c r="AV780" s="168" t="s">
        <v>84</v>
      </c>
      <c r="AW780" s="168" t="s">
        <v>31</v>
      </c>
      <c r="AX780" s="168" t="s">
        <v>75</v>
      </c>
      <c r="AY780" s="170" t="s">
        <v>158</v>
      </c>
    </row>
    <row r="781" spans="1:65" s="176" customFormat="1">
      <c r="B781" s="177"/>
      <c r="D781" s="162" t="s">
        <v>166</v>
      </c>
      <c r="E781" s="178" t="s">
        <v>1</v>
      </c>
      <c r="F781" s="179" t="s">
        <v>198</v>
      </c>
      <c r="H781" s="180">
        <v>0.251</v>
      </c>
      <c r="L781" s="177"/>
      <c r="M781" s="181"/>
      <c r="N781" s="182"/>
      <c r="O781" s="182"/>
      <c r="P781" s="182"/>
      <c r="Q781" s="182"/>
      <c r="R781" s="182"/>
      <c r="S781" s="182"/>
      <c r="T781" s="183"/>
      <c r="AT781" s="178" t="s">
        <v>166</v>
      </c>
      <c r="AU781" s="178" t="s">
        <v>84</v>
      </c>
      <c r="AV781" s="176" t="s">
        <v>90</v>
      </c>
      <c r="AW781" s="176" t="s">
        <v>31</v>
      </c>
      <c r="AX781" s="176" t="s">
        <v>80</v>
      </c>
      <c r="AY781" s="178" t="s">
        <v>158</v>
      </c>
    </row>
    <row r="782" spans="1:65" s="25" customFormat="1" ht="16.5" customHeight="1">
      <c r="A782" s="21"/>
      <c r="B782" s="22"/>
      <c r="C782" s="148" t="s">
        <v>779</v>
      </c>
      <c r="D782" s="148" t="s">
        <v>160</v>
      </c>
      <c r="E782" s="149" t="s">
        <v>780</v>
      </c>
      <c r="F782" s="150" t="s">
        <v>781</v>
      </c>
      <c r="G782" s="151" t="s">
        <v>189</v>
      </c>
      <c r="H782" s="152">
        <v>3.4449999999999998</v>
      </c>
      <c r="I782" s="1"/>
      <c r="J782" s="153">
        <f>ROUND(I782*H782,2)</f>
        <v>0</v>
      </c>
      <c r="K782" s="150" t="s">
        <v>164</v>
      </c>
      <c r="L782" s="22"/>
      <c r="M782" s="154" t="s">
        <v>1</v>
      </c>
      <c r="N782" s="155" t="s">
        <v>40</v>
      </c>
      <c r="O782" s="49"/>
      <c r="P782" s="156">
        <f>O782*H782</f>
        <v>0</v>
      </c>
      <c r="Q782" s="156">
        <v>1.208E-2</v>
      </c>
      <c r="R782" s="156">
        <f>Q782*H782</f>
        <v>4.1615600000000003E-2</v>
      </c>
      <c r="S782" s="156">
        <v>0</v>
      </c>
      <c r="T782" s="157">
        <f>S782*H782</f>
        <v>0</v>
      </c>
      <c r="U782" s="21"/>
      <c r="V782" s="21"/>
      <c r="W782" s="21"/>
      <c r="X782" s="21"/>
      <c r="Y782" s="21"/>
      <c r="Z782" s="21"/>
      <c r="AA782" s="21"/>
      <c r="AB782" s="21"/>
      <c r="AC782" s="21"/>
      <c r="AD782" s="21"/>
      <c r="AE782" s="21"/>
      <c r="AR782" s="158" t="s">
        <v>90</v>
      </c>
      <c r="AT782" s="158" t="s">
        <v>160</v>
      </c>
      <c r="AU782" s="158" t="s">
        <v>84</v>
      </c>
      <c r="AY782" s="8" t="s">
        <v>158</v>
      </c>
      <c r="BE782" s="159">
        <f>IF(N782="základní",J782,0)</f>
        <v>0</v>
      </c>
      <c r="BF782" s="159">
        <f>IF(N782="snížená",J782,0)</f>
        <v>0</v>
      </c>
      <c r="BG782" s="159">
        <f>IF(N782="zákl. přenesená",J782,0)</f>
        <v>0</v>
      </c>
      <c r="BH782" s="159">
        <f>IF(N782="sníž. přenesená",J782,0)</f>
        <v>0</v>
      </c>
      <c r="BI782" s="159">
        <f>IF(N782="nulová",J782,0)</f>
        <v>0</v>
      </c>
      <c r="BJ782" s="8" t="s">
        <v>80</v>
      </c>
      <c r="BK782" s="159">
        <f>ROUND(I782*H782,2)</f>
        <v>0</v>
      </c>
      <c r="BL782" s="8" t="s">
        <v>90</v>
      </c>
      <c r="BM782" s="158" t="s">
        <v>782</v>
      </c>
    </row>
    <row r="783" spans="1:65" s="160" customFormat="1">
      <c r="B783" s="161"/>
      <c r="D783" s="162" t="s">
        <v>166</v>
      </c>
      <c r="E783" s="163" t="s">
        <v>1</v>
      </c>
      <c r="F783" s="164" t="s">
        <v>680</v>
      </c>
      <c r="H783" s="163" t="s">
        <v>1</v>
      </c>
      <c r="L783" s="161"/>
      <c r="M783" s="165"/>
      <c r="N783" s="166"/>
      <c r="O783" s="166"/>
      <c r="P783" s="166"/>
      <c r="Q783" s="166"/>
      <c r="R783" s="166"/>
      <c r="S783" s="166"/>
      <c r="T783" s="167"/>
      <c r="AT783" s="163" t="s">
        <v>166</v>
      </c>
      <c r="AU783" s="163" t="s">
        <v>84</v>
      </c>
      <c r="AV783" s="160" t="s">
        <v>80</v>
      </c>
      <c r="AW783" s="160" t="s">
        <v>31</v>
      </c>
      <c r="AX783" s="160" t="s">
        <v>75</v>
      </c>
      <c r="AY783" s="163" t="s">
        <v>158</v>
      </c>
    </row>
    <row r="784" spans="1:65" s="168" customFormat="1">
      <c r="B784" s="169"/>
      <c r="D784" s="162" t="s">
        <v>166</v>
      </c>
      <c r="E784" s="170" t="s">
        <v>1</v>
      </c>
      <c r="F784" s="171" t="s">
        <v>783</v>
      </c>
      <c r="H784" s="172">
        <v>1.33</v>
      </c>
      <c r="L784" s="169"/>
      <c r="M784" s="173"/>
      <c r="N784" s="174"/>
      <c r="O784" s="174"/>
      <c r="P784" s="174"/>
      <c r="Q784" s="174"/>
      <c r="R784" s="174"/>
      <c r="S784" s="174"/>
      <c r="T784" s="175"/>
      <c r="AT784" s="170" t="s">
        <v>166</v>
      </c>
      <c r="AU784" s="170" t="s">
        <v>84</v>
      </c>
      <c r="AV784" s="168" t="s">
        <v>84</v>
      </c>
      <c r="AW784" s="168" t="s">
        <v>31</v>
      </c>
      <c r="AX784" s="168" t="s">
        <v>75</v>
      </c>
      <c r="AY784" s="170" t="s">
        <v>158</v>
      </c>
    </row>
    <row r="785" spans="1:65" s="168" customFormat="1">
      <c r="B785" s="169"/>
      <c r="D785" s="162" t="s">
        <v>166</v>
      </c>
      <c r="E785" s="170" t="s">
        <v>1</v>
      </c>
      <c r="F785" s="171" t="s">
        <v>784</v>
      </c>
      <c r="H785" s="172">
        <v>2.1150000000000002</v>
      </c>
      <c r="L785" s="169"/>
      <c r="M785" s="173"/>
      <c r="N785" s="174"/>
      <c r="O785" s="174"/>
      <c r="P785" s="174"/>
      <c r="Q785" s="174"/>
      <c r="R785" s="174"/>
      <c r="S785" s="174"/>
      <c r="T785" s="175"/>
      <c r="AT785" s="170" t="s">
        <v>166</v>
      </c>
      <c r="AU785" s="170" t="s">
        <v>84</v>
      </c>
      <c r="AV785" s="168" t="s">
        <v>84</v>
      </c>
      <c r="AW785" s="168" t="s">
        <v>31</v>
      </c>
      <c r="AX785" s="168" t="s">
        <v>75</v>
      </c>
      <c r="AY785" s="170" t="s">
        <v>158</v>
      </c>
    </row>
    <row r="786" spans="1:65" s="176" customFormat="1">
      <c r="B786" s="177"/>
      <c r="D786" s="162" t="s">
        <v>166</v>
      </c>
      <c r="E786" s="178" t="s">
        <v>1</v>
      </c>
      <c r="F786" s="179" t="s">
        <v>198</v>
      </c>
      <c r="H786" s="180">
        <v>3.4450000000000003</v>
      </c>
      <c r="L786" s="177"/>
      <c r="M786" s="181"/>
      <c r="N786" s="182"/>
      <c r="O786" s="182"/>
      <c r="P786" s="182"/>
      <c r="Q786" s="182"/>
      <c r="R786" s="182"/>
      <c r="S786" s="182"/>
      <c r="T786" s="183"/>
      <c r="AT786" s="178" t="s">
        <v>166</v>
      </c>
      <c r="AU786" s="178" t="s">
        <v>84</v>
      </c>
      <c r="AV786" s="176" t="s">
        <v>90</v>
      </c>
      <c r="AW786" s="176" t="s">
        <v>31</v>
      </c>
      <c r="AX786" s="176" t="s">
        <v>80</v>
      </c>
      <c r="AY786" s="178" t="s">
        <v>158</v>
      </c>
    </row>
    <row r="787" spans="1:65" s="25" customFormat="1" ht="16.5" customHeight="1">
      <c r="A787" s="21"/>
      <c r="B787" s="22"/>
      <c r="C787" s="148" t="s">
        <v>785</v>
      </c>
      <c r="D787" s="148" t="s">
        <v>160</v>
      </c>
      <c r="E787" s="149" t="s">
        <v>786</v>
      </c>
      <c r="F787" s="150" t="s">
        <v>787</v>
      </c>
      <c r="G787" s="151" t="s">
        <v>189</v>
      </c>
      <c r="H787" s="152">
        <v>3.4449999999999998</v>
      </c>
      <c r="I787" s="1"/>
      <c r="J787" s="153">
        <f>ROUND(I787*H787,2)</f>
        <v>0</v>
      </c>
      <c r="K787" s="150" t="s">
        <v>164</v>
      </c>
      <c r="L787" s="22"/>
      <c r="M787" s="154" t="s">
        <v>1</v>
      </c>
      <c r="N787" s="155" t="s">
        <v>40</v>
      </c>
      <c r="O787" s="49"/>
      <c r="P787" s="156">
        <f>O787*H787</f>
        <v>0</v>
      </c>
      <c r="Q787" s="156">
        <v>0</v>
      </c>
      <c r="R787" s="156">
        <f>Q787*H787</f>
        <v>0</v>
      </c>
      <c r="S787" s="156">
        <v>0</v>
      </c>
      <c r="T787" s="157">
        <f>S787*H787</f>
        <v>0</v>
      </c>
      <c r="U787" s="21"/>
      <c r="V787" s="21"/>
      <c r="W787" s="21"/>
      <c r="X787" s="21"/>
      <c r="Y787" s="21"/>
      <c r="Z787" s="21"/>
      <c r="AA787" s="21"/>
      <c r="AB787" s="21"/>
      <c r="AC787" s="21"/>
      <c r="AD787" s="21"/>
      <c r="AE787" s="21"/>
      <c r="AR787" s="158" t="s">
        <v>90</v>
      </c>
      <c r="AT787" s="158" t="s">
        <v>160</v>
      </c>
      <c r="AU787" s="158" t="s">
        <v>84</v>
      </c>
      <c r="AY787" s="8" t="s">
        <v>158</v>
      </c>
      <c r="BE787" s="159">
        <f>IF(N787="základní",J787,0)</f>
        <v>0</v>
      </c>
      <c r="BF787" s="159">
        <f>IF(N787="snížená",J787,0)</f>
        <v>0</v>
      </c>
      <c r="BG787" s="159">
        <f>IF(N787="zákl. přenesená",J787,0)</f>
        <v>0</v>
      </c>
      <c r="BH787" s="159">
        <f>IF(N787="sníž. přenesená",J787,0)</f>
        <v>0</v>
      </c>
      <c r="BI787" s="159">
        <f>IF(N787="nulová",J787,0)</f>
        <v>0</v>
      </c>
      <c r="BJ787" s="8" t="s">
        <v>80</v>
      </c>
      <c r="BK787" s="159">
        <f>ROUND(I787*H787,2)</f>
        <v>0</v>
      </c>
      <c r="BL787" s="8" t="s">
        <v>90</v>
      </c>
      <c r="BM787" s="158" t="s">
        <v>788</v>
      </c>
    </row>
    <row r="788" spans="1:65" s="25" customFormat="1" ht="16.5" customHeight="1">
      <c r="A788" s="21"/>
      <c r="B788" s="22"/>
      <c r="C788" s="148" t="s">
        <v>789</v>
      </c>
      <c r="D788" s="148" t="s">
        <v>160</v>
      </c>
      <c r="E788" s="149" t="s">
        <v>790</v>
      </c>
      <c r="F788" s="150" t="s">
        <v>791</v>
      </c>
      <c r="G788" s="151" t="s">
        <v>183</v>
      </c>
      <c r="H788" s="152">
        <v>2.5000000000000001E-2</v>
      </c>
      <c r="I788" s="1"/>
      <c r="J788" s="153">
        <f>ROUND(I788*H788,2)</f>
        <v>0</v>
      </c>
      <c r="K788" s="150" t="s">
        <v>164</v>
      </c>
      <c r="L788" s="22"/>
      <c r="M788" s="154" t="s">
        <v>1</v>
      </c>
      <c r="N788" s="155" t="s">
        <v>40</v>
      </c>
      <c r="O788" s="49"/>
      <c r="P788" s="156">
        <f>O788*H788</f>
        <v>0</v>
      </c>
      <c r="Q788" s="156">
        <v>1.0515300000000001</v>
      </c>
      <c r="R788" s="156">
        <f>Q788*H788</f>
        <v>2.6288250000000003E-2</v>
      </c>
      <c r="S788" s="156">
        <v>0</v>
      </c>
      <c r="T788" s="157">
        <f>S788*H788</f>
        <v>0</v>
      </c>
      <c r="U788" s="21"/>
      <c r="V788" s="21"/>
      <c r="W788" s="21"/>
      <c r="X788" s="21"/>
      <c r="Y788" s="21"/>
      <c r="Z788" s="21"/>
      <c r="AA788" s="21"/>
      <c r="AB788" s="21"/>
      <c r="AC788" s="21"/>
      <c r="AD788" s="21"/>
      <c r="AE788" s="21"/>
      <c r="AR788" s="158" t="s">
        <v>90</v>
      </c>
      <c r="AT788" s="158" t="s">
        <v>160</v>
      </c>
      <c r="AU788" s="158" t="s">
        <v>84</v>
      </c>
      <c r="AY788" s="8" t="s">
        <v>158</v>
      </c>
      <c r="BE788" s="159">
        <f>IF(N788="základní",J788,0)</f>
        <v>0</v>
      </c>
      <c r="BF788" s="159">
        <f>IF(N788="snížená",J788,0)</f>
        <v>0</v>
      </c>
      <c r="BG788" s="159">
        <f>IF(N788="zákl. přenesená",J788,0)</f>
        <v>0</v>
      </c>
      <c r="BH788" s="159">
        <f>IF(N788="sníž. přenesená",J788,0)</f>
        <v>0</v>
      </c>
      <c r="BI788" s="159">
        <f>IF(N788="nulová",J788,0)</f>
        <v>0</v>
      </c>
      <c r="BJ788" s="8" t="s">
        <v>80</v>
      </c>
      <c r="BK788" s="159">
        <f>ROUND(I788*H788,2)</f>
        <v>0</v>
      </c>
      <c r="BL788" s="8" t="s">
        <v>90</v>
      </c>
      <c r="BM788" s="158" t="s">
        <v>792</v>
      </c>
    </row>
    <row r="789" spans="1:65" s="135" customFormat="1" ht="22.7" customHeight="1">
      <c r="B789" s="136"/>
      <c r="D789" s="137" t="s">
        <v>74</v>
      </c>
      <c r="E789" s="146" t="s">
        <v>793</v>
      </c>
      <c r="F789" s="146" t="s">
        <v>794</v>
      </c>
      <c r="J789" s="147">
        <f>BK789</f>
        <v>0</v>
      </c>
      <c r="L789" s="136"/>
      <c r="M789" s="140"/>
      <c r="N789" s="141"/>
      <c r="O789" s="141"/>
      <c r="P789" s="142">
        <f>SUM(P790:P794)</f>
        <v>0</v>
      </c>
      <c r="Q789" s="141"/>
      <c r="R789" s="142">
        <f>SUM(R790:R794)</f>
        <v>0</v>
      </c>
      <c r="S789" s="141"/>
      <c r="T789" s="143">
        <f>SUM(T790:T794)</f>
        <v>0</v>
      </c>
      <c r="AR789" s="137" t="s">
        <v>80</v>
      </c>
      <c r="AT789" s="144" t="s">
        <v>74</v>
      </c>
      <c r="AU789" s="144" t="s">
        <v>80</v>
      </c>
      <c r="AY789" s="137" t="s">
        <v>158</v>
      </c>
      <c r="BK789" s="145">
        <f>SUM(BK790:BK794)</f>
        <v>0</v>
      </c>
    </row>
    <row r="790" spans="1:65" s="25" customFormat="1" ht="24.2" customHeight="1">
      <c r="A790" s="21"/>
      <c r="B790" s="22"/>
      <c r="C790" s="148" t="s">
        <v>795</v>
      </c>
      <c r="D790" s="148" t="s">
        <v>160</v>
      </c>
      <c r="E790" s="149" t="s">
        <v>796</v>
      </c>
      <c r="F790" s="150" t="s">
        <v>797</v>
      </c>
      <c r="G790" s="151" t="s">
        <v>183</v>
      </c>
      <c r="H790" s="152">
        <v>285.63799999999998</v>
      </c>
      <c r="I790" s="1"/>
      <c r="J790" s="153">
        <f>ROUND(I790*H790,2)</f>
        <v>0</v>
      </c>
      <c r="K790" s="150" t="s">
        <v>164</v>
      </c>
      <c r="L790" s="22"/>
      <c r="M790" s="154" t="s">
        <v>1</v>
      </c>
      <c r="N790" s="155" t="s">
        <v>40</v>
      </c>
      <c r="O790" s="49"/>
      <c r="P790" s="156">
        <f>O790*H790</f>
        <v>0</v>
      </c>
      <c r="Q790" s="156">
        <v>0</v>
      </c>
      <c r="R790" s="156">
        <f>Q790*H790</f>
        <v>0</v>
      </c>
      <c r="S790" s="156">
        <v>0</v>
      </c>
      <c r="T790" s="157">
        <f>S790*H790</f>
        <v>0</v>
      </c>
      <c r="U790" s="21"/>
      <c r="V790" s="21"/>
      <c r="W790" s="21"/>
      <c r="X790" s="21"/>
      <c r="Y790" s="21"/>
      <c r="Z790" s="21"/>
      <c r="AA790" s="21"/>
      <c r="AB790" s="21"/>
      <c r="AC790" s="21"/>
      <c r="AD790" s="21"/>
      <c r="AE790" s="21"/>
      <c r="AR790" s="158" t="s">
        <v>90</v>
      </c>
      <c r="AT790" s="158" t="s">
        <v>160</v>
      </c>
      <c r="AU790" s="158" t="s">
        <v>84</v>
      </c>
      <c r="AY790" s="8" t="s">
        <v>158</v>
      </c>
      <c r="BE790" s="159">
        <f>IF(N790="základní",J790,0)</f>
        <v>0</v>
      </c>
      <c r="BF790" s="159">
        <f>IF(N790="snížená",J790,0)</f>
        <v>0</v>
      </c>
      <c r="BG790" s="159">
        <f>IF(N790="zákl. přenesená",J790,0)</f>
        <v>0</v>
      </c>
      <c r="BH790" s="159">
        <f>IF(N790="sníž. přenesená",J790,0)</f>
        <v>0</v>
      </c>
      <c r="BI790" s="159">
        <f>IF(N790="nulová",J790,0)</f>
        <v>0</v>
      </c>
      <c r="BJ790" s="8" t="s">
        <v>80</v>
      </c>
      <c r="BK790" s="159">
        <f>ROUND(I790*H790,2)</f>
        <v>0</v>
      </c>
      <c r="BL790" s="8" t="s">
        <v>90</v>
      </c>
      <c r="BM790" s="158" t="s">
        <v>798</v>
      </c>
    </row>
    <row r="791" spans="1:65" s="25" customFormat="1" ht="24.2" customHeight="1">
      <c r="A791" s="21"/>
      <c r="B791" s="22"/>
      <c r="C791" s="148" t="s">
        <v>799</v>
      </c>
      <c r="D791" s="148" t="s">
        <v>160</v>
      </c>
      <c r="E791" s="149" t="s">
        <v>800</v>
      </c>
      <c r="F791" s="150" t="s">
        <v>801</v>
      </c>
      <c r="G791" s="151" t="s">
        <v>183</v>
      </c>
      <c r="H791" s="152">
        <v>285.63799999999998</v>
      </c>
      <c r="I791" s="1"/>
      <c r="J791" s="153">
        <f>ROUND(I791*H791,2)</f>
        <v>0</v>
      </c>
      <c r="K791" s="150" t="s">
        <v>164</v>
      </c>
      <c r="L791" s="22"/>
      <c r="M791" s="154" t="s">
        <v>1</v>
      </c>
      <c r="N791" s="155" t="s">
        <v>40</v>
      </c>
      <c r="O791" s="49"/>
      <c r="P791" s="156">
        <f>O791*H791</f>
        <v>0</v>
      </c>
      <c r="Q791" s="156">
        <v>0</v>
      </c>
      <c r="R791" s="156">
        <f>Q791*H791</f>
        <v>0</v>
      </c>
      <c r="S791" s="156">
        <v>0</v>
      </c>
      <c r="T791" s="157">
        <f>S791*H791</f>
        <v>0</v>
      </c>
      <c r="U791" s="21"/>
      <c r="V791" s="21"/>
      <c r="W791" s="21"/>
      <c r="X791" s="21"/>
      <c r="Y791" s="21"/>
      <c r="Z791" s="21"/>
      <c r="AA791" s="21"/>
      <c r="AB791" s="21"/>
      <c r="AC791" s="21"/>
      <c r="AD791" s="21"/>
      <c r="AE791" s="21"/>
      <c r="AR791" s="158" t="s">
        <v>90</v>
      </c>
      <c r="AT791" s="158" t="s">
        <v>160</v>
      </c>
      <c r="AU791" s="158" t="s">
        <v>84</v>
      </c>
      <c r="AY791" s="8" t="s">
        <v>158</v>
      </c>
      <c r="BE791" s="159">
        <f>IF(N791="základní",J791,0)</f>
        <v>0</v>
      </c>
      <c r="BF791" s="159">
        <f>IF(N791="snížená",J791,0)</f>
        <v>0</v>
      </c>
      <c r="BG791" s="159">
        <f>IF(N791="zákl. přenesená",J791,0)</f>
        <v>0</v>
      </c>
      <c r="BH791" s="159">
        <f>IF(N791="sníž. přenesená",J791,0)</f>
        <v>0</v>
      </c>
      <c r="BI791" s="159">
        <f>IF(N791="nulová",J791,0)</f>
        <v>0</v>
      </c>
      <c r="BJ791" s="8" t="s">
        <v>80</v>
      </c>
      <c r="BK791" s="159">
        <f>ROUND(I791*H791,2)</f>
        <v>0</v>
      </c>
      <c r="BL791" s="8" t="s">
        <v>90</v>
      </c>
      <c r="BM791" s="158" t="s">
        <v>802</v>
      </c>
    </row>
    <row r="792" spans="1:65" s="25" customFormat="1" ht="24.2" customHeight="1">
      <c r="A792" s="21"/>
      <c r="B792" s="22"/>
      <c r="C792" s="148" t="s">
        <v>803</v>
      </c>
      <c r="D792" s="148" t="s">
        <v>160</v>
      </c>
      <c r="E792" s="149" t="s">
        <v>804</v>
      </c>
      <c r="F792" s="150" t="s">
        <v>805</v>
      </c>
      <c r="G792" s="151" t="s">
        <v>183</v>
      </c>
      <c r="H792" s="152">
        <v>4284.57</v>
      </c>
      <c r="I792" s="1"/>
      <c r="J792" s="153">
        <f>ROUND(I792*H792,2)</f>
        <v>0</v>
      </c>
      <c r="K792" s="150" t="s">
        <v>164</v>
      </c>
      <c r="L792" s="22"/>
      <c r="M792" s="154" t="s">
        <v>1</v>
      </c>
      <c r="N792" s="155" t="s">
        <v>40</v>
      </c>
      <c r="O792" s="49"/>
      <c r="P792" s="156">
        <f>O792*H792</f>
        <v>0</v>
      </c>
      <c r="Q792" s="156">
        <v>0</v>
      </c>
      <c r="R792" s="156">
        <f>Q792*H792</f>
        <v>0</v>
      </c>
      <c r="S792" s="156">
        <v>0</v>
      </c>
      <c r="T792" s="157">
        <f>S792*H792</f>
        <v>0</v>
      </c>
      <c r="U792" s="21"/>
      <c r="V792" s="21"/>
      <c r="W792" s="21"/>
      <c r="X792" s="21"/>
      <c r="Y792" s="21"/>
      <c r="Z792" s="21"/>
      <c r="AA792" s="21"/>
      <c r="AB792" s="21"/>
      <c r="AC792" s="21"/>
      <c r="AD792" s="21"/>
      <c r="AE792" s="21"/>
      <c r="AR792" s="158" t="s">
        <v>90</v>
      </c>
      <c r="AT792" s="158" t="s">
        <v>160</v>
      </c>
      <c r="AU792" s="158" t="s">
        <v>84</v>
      </c>
      <c r="AY792" s="8" t="s">
        <v>158</v>
      </c>
      <c r="BE792" s="159">
        <f>IF(N792="základní",J792,0)</f>
        <v>0</v>
      </c>
      <c r="BF792" s="159">
        <f>IF(N792="snížená",J792,0)</f>
        <v>0</v>
      </c>
      <c r="BG792" s="159">
        <f>IF(N792="zákl. přenesená",J792,0)</f>
        <v>0</v>
      </c>
      <c r="BH792" s="159">
        <f>IF(N792="sníž. přenesená",J792,0)</f>
        <v>0</v>
      </c>
      <c r="BI792" s="159">
        <f>IF(N792="nulová",J792,0)</f>
        <v>0</v>
      </c>
      <c r="BJ792" s="8" t="s">
        <v>80</v>
      </c>
      <c r="BK792" s="159">
        <f>ROUND(I792*H792,2)</f>
        <v>0</v>
      </c>
      <c r="BL792" s="8" t="s">
        <v>90</v>
      </c>
      <c r="BM792" s="158" t="s">
        <v>806</v>
      </c>
    </row>
    <row r="793" spans="1:65" s="168" customFormat="1">
      <c r="B793" s="169"/>
      <c r="D793" s="162" t="s">
        <v>166</v>
      </c>
      <c r="F793" s="171" t="s">
        <v>807</v>
      </c>
      <c r="H793" s="172">
        <v>4284.57</v>
      </c>
      <c r="L793" s="169"/>
      <c r="M793" s="173"/>
      <c r="N793" s="174"/>
      <c r="O793" s="174"/>
      <c r="P793" s="174"/>
      <c r="Q793" s="174"/>
      <c r="R793" s="174"/>
      <c r="S793" s="174"/>
      <c r="T793" s="175"/>
      <c r="AT793" s="170" t="s">
        <v>166</v>
      </c>
      <c r="AU793" s="170" t="s">
        <v>84</v>
      </c>
      <c r="AV793" s="168" t="s">
        <v>84</v>
      </c>
      <c r="AW793" s="168" t="s">
        <v>3</v>
      </c>
      <c r="AX793" s="168" t="s">
        <v>80</v>
      </c>
      <c r="AY793" s="170" t="s">
        <v>158</v>
      </c>
    </row>
    <row r="794" spans="1:65" s="25" customFormat="1" ht="33" customHeight="1">
      <c r="A794" s="21"/>
      <c r="B794" s="22"/>
      <c r="C794" s="148" t="s">
        <v>808</v>
      </c>
      <c r="D794" s="148" t="s">
        <v>160</v>
      </c>
      <c r="E794" s="149" t="s">
        <v>809</v>
      </c>
      <c r="F794" s="150" t="s">
        <v>810</v>
      </c>
      <c r="G794" s="151" t="s">
        <v>183</v>
      </c>
      <c r="H794" s="152">
        <v>279.43900000000002</v>
      </c>
      <c r="I794" s="1"/>
      <c r="J794" s="153">
        <f>ROUND(I794*H794,2)</f>
        <v>0</v>
      </c>
      <c r="K794" s="150" t="s">
        <v>164</v>
      </c>
      <c r="L794" s="22"/>
      <c r="M794" s="154" t="s">
        <v>1</v>
      </c>
      <c r="N794" s="155" t="s">
        <v>40</v>
      </c>
      <c r="O794" s="49"/>
      <c r="P794" s="156">
        <f>O794*H794</f>
        <v>0</v>
      </c>
      <c r="Q794" s="156">
        <v>0</v>
      </c>
      <c r="R794" s="156">
        <f>Q794*H794</f>
        <v>0</v>
      </c>
      <c r="S794" s="156">
        <v>0</v>
      </c>
      <c r="T794" s="157">
        <f>S794*H794</f>
        <v>0</v>
      </c>
      <c r="U794" s="21"/>
      <c r="V794" s="21"/>
      <c r="W794" s="21"/>
      <c r="X794" s="21"/>
      <c r="Y794" s="21"/>
      <c r="Z794" s="21"/>
      <c r="AA794" s="21"/>
      <c r="AB794" s="21"/>
      <c r="AC794" s="21"/>
      <c r="AD794" s="21"/>
      <c r="AE794" s="21"/>
      <c r="AR794" s="158" t="s">
        <v>90</v>
      </c>
      <c r="AT794" s="158" t="s">
        <v>160</v>
      </c>
      <c r="AU794" s="158" t="s">
        <v>84</v>
      </c>
      <c r="AY794" s="8" t="s">
        <v>158</v>
      </c>
      <c r="BE794" s="159">
        <f>IF(N794="základní",J794,0)</f>
        <v>0</v>
      </c>
      <c r="BF794" s="159">
        <f>IF(N794="snížená",J794,0)</f>
        <v>0</v>
      </c>
      <c r="BG794" s="159">
        <f>IF(N794="zákl. přenesená",J794,0)</f>
        <v>0</v>
      </c>
      <c r="BH794" s="159">
        <f>IF(N794="sníž. přenesená",J794,0)</f>
        <v>0</v>
      </c>
      <c r="BI794" s="159">
        <f>IF(N794="nulová",J794,0)</f>
        <v>0</v>
      </c>
      <c r="BJ794" s="8" t="s">
        <v>80</v>
      </c>
      <c r="BK794" s="159">
        <f>ROUND(I794*H794,2)</f>
        <v>0</v>
      </c>
      <c r="BL794" s="8" t="s">
        <v>90</v>
      </c>
      <c r="BM794" s="158" t="s">
        <v>811</v>
      </c>
    </row>
    <row r="795" spans="1:65" s="135" customFormat="1" ht="22.7" customHeight="1">
      <c r="B795" s="136"/>
      <c r="D795" s="137" t="s">
        <v>74</v>
      </c>
      <c r="E795" s="146" t="s">
        <v>812</v>
      </c>
      <c r="F795" s="146" t="s">
        <v>813</v>
      </c>
      <c r="J795" s="147">
        <f>BK795</f>
        <v>0</v>
      </c>
      <c r="L795" s="136"/>
      <c r="M795" s="140"/>
      <c r="N795" s="141"/>
      <c r="O795" s="141"/>
      <c r="P795" s="142">
        <f>P796</f>
        <v>0</v>
      </c>
      <c r="Q795" s="141"/>
      <c r="R795" s="142">
        <f>R796</f>
        <v>0</v>
      </c>
      <c r="S795" s="141"/>
      <c r="T795" s="143">
        <f>T796</f>
        <v>0</v>
      </c>
      <c r="AR795" s="137" t="s">
        <v>80</v>
      </c>
      <c r="AT795" s="144" t="s">
        <v>74</v>
      </c>
      <c r="AU795" s="144" t="s">
        <v>80</v>
      </c>
      <c r="AY795" s="137" t="s">
        <v>158</v>
      </c>
      <c r="BK795" s="145">
        <f>BK796</f>
        <v>0</v>
      </c>
    </row>
    <row r="796" spans="1:65" s="25" customFormat="1" ht="16.5" customHeight="1">
      <c r="A796" s="21"/>
      <c r="B796" s="22"/>
      <c r="C796" s="148" t="s">
        <v>814</v>
      </c>
      <c r="D796" s="148" t="s">
        <v>160</v>
      </c>
      <c r="E796" s="149" t="s">
        <v>815</v>
      </c>
      <c r="F796" s="150" t="s">
        <v>816</v>
      </c>
      <c r="G796" s="151" t="s">
        <v>183</v>
      </c>
      <c r="H796" s="152">
        <v>187.03399999999999</v>
      </c>
      <c r="I796" s="1"/>
      <c r="J796" s="153">
        <f>ROUND(I796*H796,2)</f>
        <v>0</v>
      </c>
      <c r="K796" s="150" t="s">
        <v>164</v>
      </c>
      <c r="L796" s="22"/>
      <c r="M796" s="154" t="s">
        <v>1</v>
      </c>
      <c r="N796" s="155" t="s">
        <v>40</v>
      </c>
      <c r="O796" s="49"/>
      <c r="P796" s="156">
        <f>O796*H796</f>
        <v>0</v>
      </c>
      <c r="Q796" s="156">
        <v>0</v>
      </c>
      <c r="R796" s="156">
        <f>Q796*H796</f>
        <v>0</v>
      </c>
      <c r="S796" s="156">
        <v>0</v>
      </c>
      <c r="T796" s="157">
        <f>S796*H796</f>
        <v>0</v>
      </c>
      <c r="U796" s="21"/>
      <c r="V796" s="21"/>
      <c r="W796" s="21"/>
      <c r="X796" s="21"/>
      <c r="Y796" s="21"/>
      <c r="Z796" s="21"/>
      <c r="AA796" s="21"/>
      <c r="AB796" s="21"/>
      <c r="AC796" s="21"/>
      <c r="AD796" s="21"/>
      <c r="AE796" s="21"/>
      <c r="AR796" s="158" t="s">
        <v>90</v>
      </c>
      <c r="AT796" s="158" t="s">
        <v>160</v>
      </c>
      <c r="AU796" s="158" t="s">
        <v>84</v>
      </c>
      <c r="AY796" s="8" t="s">
        <v>158</v>
      </c>
      <c r="BE796" s="159">
        <f>IF(N796="základní",J796,0)</f>
        <v>0</v>
      </c>
      <c r="BF796" s="159">
        <f>IF(N796="snížená",J796,0)</f>
        <v>0</v>
      </c>
      <c r="BG796" s="159">
        <f>IF(N796="zákl. přenesená",J796,0)</f>
        <v>0</v>
      </c>
      <c r="BH796" s="159">
        <f>IF(N796="sníž. přenesená",J796,0)</f>
        <v>0</v>
      </c>
      <c r="BI796" s="159">
        <f>IF(N796="nulová",J796,0)</f>
        <v>0</v>
      </c>
      <c r="BJ796" s="8" t="s">
        <v>80</v>
      </c>
      <c r="BK796" s="159">
        <f>ROUND(I796*H796,2)</f>
        <v>0</v>
      </c>
      <c r="BL796" s="8" t="s">
        <v>90</v>
      </c>
      <c r="BM796" s="158" t="s">
        <v>817</v>
      </c>
    </row>
    <row r="797" spans="1:65" s="135" customFormat="1" ht="25.9" customHeight="1">
      <c r="B797" s="136"/>
      <c r="D797" s="137" t="s">
        <v>74</v>
      </c>
      <c r="E797" s="138" t="s">
        <v>818</v>
      </c>
      <c r="F797" s="138" t="s">
        <v>819</v>
      </c>
      <c r="J797" s="139">
        <f>BK797</f>
        <v>0</v>
      </c>
      <c r="L797" s="136"/>
      <c r="M797" s="140"/>
      <c r="N797" s="141"/>
      <c r="O797" s="141"/>
      <c r="P797" s="142">
        <f>P798+P854+P864+P874+P907+P982+P992+P1062+P1209+P1302+P1316</f>
        <v>0</v>
      </c>
      <c r="Q797" s="141"/>
      <c r="R797" s="142">
        <f>R798+R854+R864+R874+R907+R982+R992+R1062+R1209+R1302+R1316</f>
        <v>62.913833479999994</v>
      </c>
      <c r="S797" s="141"/>
      <c r="T797" s="143">
        <f>T798+T854+T864+T874+T907+T982+T992+T1062+T1209+T1302+T1316</f>
        <v>28.339172269999995</v>
      </c>
      <c r="AR797" s="137" t="s">
        <v>84</v>
      </c>
      <c r="AT797" s="144" t="s">
        <v>74</v>
      </c>
      <c r="AU797" s="144" t="s">
        <v>75</v>
      </c>
      <c r="AY797" s="137" t="s">
        <v>158</v>
      </c>
      <c r="BK797" s="145">
        <f>BK798+BK854+BK864+BK874+BK907+BK982+BK992+BK1062+BK1209+BK1302+BK1316</f>
        <v>0</v>
      </c>
    </row>
    <row r="798" spans="1:65" s="135" customFormat="1" ht="22.7" customHeight="1">
      <c r="B798" s="136"/>
      <c r="D798" s="137" t="s">
        <v>74</v>
      </c>
      <c r="E798" s="146" t="s">
        <v>820</v>
      </c>
      <c r="F798" s="146" t="s">
        <v>821</v>
      </c>
      <c r="J798" s="147">
        <f>BK798</f>
        <v>0</v>
      </c>
      <c r="L798" s="136"/>
      <c r="M798" s="140"/>
      <c r="N798" s="141"/>
      <c r="O798" s="141"/>
      <c r="P798" s="142">
        <f>SUM(P799:P853)</f>
        <v>0</v>
      </c>
      <c r="Q798" s="141"/>
      <c r="R798" s="142">
        <f>SUM(R799:R853)</f>
        <v>1.9565090000000001</v>
      </c>
      <c r="S798" s="141"/>
      <c r="T798" s="143">
        <f>SUM(T799:T853)</f>
        <v>0</v>
      </c>
      <c r="AR798" s="137" t="s">
        <v>84</v>
      </c>
      <c r="AT798" s="144" t="s">
        <v>74</v>
      </c>
      <c r="AU798" s="144" t="s">
        <v>80</v>
      </c>
      <c r="AY798" s="137" t="s">
        <v>158</v>
      </c>
      <c r="BK798" s="145">
        <f>SUM(BK799:BK853)</f>
        <v>0</v>
      </c>
    </row>
    <row r="799" spans="1:65" s="25" customFormat="1" ht="24.2" customHeight="1">
      <c r="A799" s="21"/>
      <c r="B799" s="22"/>
      <c r="C799" s="148" t="s">
        <v>822</v>
      </c>
      <c r="D799" s="148" t="s">
        <v>160</v>
      </c>
      <c r="E799" s="149" t="s">
        <v>823</v>
      </c>
      <c r="F799" s="150" t="s">
        <v>824</v>
      </c>
      <c r="G799" s="151" t="s">
        <v>189</v>
      </c>
      <c r="H799" s="152">
        <v>181.78</v>
      </c>
      <c r="I799" s="1"/>
      <c r="J799" s="153">
        <f>ROUND(I799*H799,2)</f>
        <v>0</v>
      </c>
      <c r="K799" s="150" t="s">
        <v>164</v>
      </c>
      <c r="L799" s="22"/>
      <c r="M799" s="154" t="s">
        <v>1</v>
      </c>
      <c r="N799" s="155" t="s">
        <v>40</v>
      </c>
      <c r="O799" s="49"/>
      <c r="P799" s="156">
        <f>O799*H799</f>
        <v>0</v>
      </c>
      <c r="Q799" s="156">
        <v>0</v>
      </c>
      <c r="R799" s="156">
        <f>Q799*H799</f>
        <v>0</v>
      </c>
      <c r="S799" s="156">
        <v>0</v>
      </c>
      <c r="T799" s="157">
        <f>S799*H799</f>
        <v>0</v>
      </c>
      <c r="U799" s="21"/>
      <c r="V799" s="21"/>
      <c r="W799" s="21"/>
      <c r="X799" s="21"/>
      <c r="Y799" s="21"/>
      <c r="Z799" s="21"/>
      <c r="AA799" s="21"/>
      <c r="AB799" s="21"/>
      <c r="AC799" s="21"/>
      <c r="AD799" s="21"/>
      <c r="AE799" s="21"/>
      <c r="AR799" s="158" t="s">
        <v>403</v>
      </c>
      <c r="AT799" s="158" t="s">
        <v>160</v>
      </c>
      <c r="AU799" s="158" t="s">
        <v>84</v>
      </c>
      <c r="AY799" s="8" t="s">
        <v>158</v>
      </c>
      <c r="BE799" s="159">
        <f>IF(N799="základní",J799,0)</f>
        <v>0</v>
      </c>
      <c r="BF799" s="159">
        <f>IF(N799="snížená",J799,0)</f>
        <v>0</v>
      </c>
      <c r="BG799" s="159">
        <f>IF(N799="zákl. přenesená",J799,0)</f>
        <v>0</v>
      </c>
      <c r="BH799" s="159">
        <f>IF(N799="sníž. přenesená",J799,0)</f>
        <v>0</v>
      </c>
      <c r="BI799" s="159">
        <f>IF(N799="nulová",J799,0)</f>
        <v>0</v>
      </c>
      <c r="BJ799" s="8" t="s">
        <v>80</v>
      </c>
      <c r="BK799" s="159">
        <f>ROUND(I799*H799,2)</f>
        <v>0</v>
      </c>
      <c r="BL799" s="8" t="s">
        <v>403</v>
      </c>
      <c r="BM799" s="158" t="s">
        <v>825</v>
      </c>
    </row>
    <row r="800" spans="1:65" s="160" customFormat="1">
      <c r="B800" s="161"/>
      <c r="D800" s="162" t="s">
        <v>166</v>
      </c>
      <c r="E800" s="163" t="s">
        <v>1</v>
      </c>
      <c r="F800" s="164" t="s">
        <v>826</v>
      </c>
      <c r="H800" s="163" t="s">
        <v>1</v>
      </c>
      <c r="L800" s="161"/>
      <c r="M800" s="165"/>
      <c r="N800" s="166"/>
      <c r="O800" s="166"/>
      <c r="P800" s="166"/>
      <c r="Q800" s="166"/>
      <c r="R800" s="166"/>
      <c r="S800" s="166"/>
      <c r="T800" s="167"/>
      <c r="AT800" s="163" t="s">
        <v>166</v>
      </c>
      <c r="AU800" s="163" t="s">
        <v>84</v>
      </c>
      <c r="AV800" s="160" t="s">
        <v>80</v>
      </c>
      <c r="AW800" s="160" t="s">
        <v>31</v>
      </c>
      <c r="AX800" s="160" t="s">
        <v>75</v>
      </c>
      <c r="AY800" s="163" t="s">
        <v>158</v>
      </c>
    </row>
    <row r="801" spans="1:65" s="160" customFormat="1">
      <c r="B801" s="161"/>
      <c r="D801" s="162" t="s">
        <v>166</v>
      </c>
      <c r="E801" s="163" t="s">
        <v>1</v>
      </c>
      <c r="F801" s="164" t="s">
        <v>827</v>
      </c>
      <c r="H801" s="163" t="s">
        <v>1</v>
      </c>
      <c r="L801" s="161"/>
      <c r="M801" s="165"/>
      <c r="N801" s="166"/>
      <c r="O801" s="166"/>
      <c r="P801" s="166"/>
      <c r="Q801" s="166"/>
      <c r="R801" s="166"/>
      <c r="S801" s="166"/>
      <c r="T801" s="167"/>
      <c r="AT801" s="163" t="s">
        <v>166</v>
      </c>
      <c r="AU801" s="163" t="s">
        <v>84</v>
      </c>
      <c r="AV801" s="160" t="s">
        <v>80</v>
      </c>
      <c r="AW801" s="160" t="s">
        <v>31</v>
      </c>
      <c r="AX801" s="160" t="s">
        <v>75</v>
      </c>
      <c r="AY801" s="163" t="s">
        <v>158</v>
      </c>
    </row>
    <row r="802" spans="1:65" s="168" customFormat="1">
      <c r="B802" s="169"/>
      <c r="D802" s="162" t="s">
        <v>166</v>
      </c>
      <c r="E802" s="170" t="s">
        <v>1</v>
      </c>
      <c r="F802" s="171" t="s">
        <v>828</v>
      </c>
      <c r="H802" s="172">
        <v>131.25</v>
      </c>
      <c r="L802" s="169"/>
      <c r="M802" s="173"/>
      <c r="N802" s="174"/>
      <c r="O802" s="174"/>
      <c r="P802" s="174"/>
      <c r="Q802" s="174"/>
      <c r="R802" s="174"/>
      <c r="S802" s="174"/>
      <c r="T802" s="175"/>
      <c r="AT802" s="170" t="s">
        <v>166</v>
      </c>
      <c r="AU802" s="170" t="s">
        <v>84</v>
      </c>
      <c r="AV802" s="168" t="s">
        <v>84</v>
      </c>
      <c r="AW802" s="168" t="s">
        <v>31</v>
      </c>
      <c r="AX802" s="168" t="s">
        <v>75</v>
      </c>
      <c r="AY802" s="170" t="s">
        <v>158</v>
      </c>
    </row>
    <row r="803" spans="1:65" s="168" customFormat="1">
      <c r="B803" s="169"/>
      <c r="D803" s="162" t="s">
        <v>166</v>
      </c>
      <c r="E803" s="170" t="s">
        <v>1</v>
      </c>
      <c r="F803" s="171" t="s">
        <v>829</v>
      </c>
      <c r="H803" s="172">
        <v>50.53</v>
      </c>
      <c r="L803" s="169"/>
      <c r="M803" s="173"/>
      <c r="N803" s="174"/>
      <c r="O803" s="174"/>
      <c r="P803" s="174"/>
      <c r="Q803" s="174"/>
      <c r="R803" s="174"/>
      <c r="S803" s="174"/>
      <c r="T803" s="175"/>
      <c r="AT803" s="170" t="s">
        <v>166</v>
      </c>
      <c r="AU803" s="170" t="s">
        <v>84</v>
      </c>
      <c r="AV803" s="168" t="s">
        <v>84</v>
      </c>
      <c r="AW803" s="168" t="s">
        <v>31</v>
      </c>
      <c r="AX803" s="168" t="s">
        <v>75</v>
      </c>
      <c r="AY803" s="170" t="s">
        <v>158</v>
      </c>
    </row>
    <row r="804" spans="1:65" s="176" customFormat="1">
      <c r="B804" s="177"/>
      <c r="D804" s="162" t="s">
        <v>166</v>
      </c>
      <c r="E804" s="178" t="s">
        <v>1</v>
      </c>
      <c r="F804" s="179" t="s">
        <v>198</v>
      </c>
      <c r="H804" s="180">
        <v>181.78</v>
      </c>
      <c r="L804" s="177"/>
      <c r="M804" s="181"/>
      <c r="N804" s="182"/>
      <c r="O804" s="182"/>
      <c r="P804" s="182"/>
      <c r="Q804" s="182"/>
      <c r="R804" s="182"/>
      <c r="S804" s="182"/>
      <c r="T804" s="183"/>
      <c r="AT804" s="178" t="s">
        <v>166</v>
      </c>
      <c r="AU804" s="178" t="s">
        <v>84</v>
      </c>
      <c r="AV804" s="176" t="s">
        <v>90</v>
      </c>
      <c r="AW804" s="176" t="s">
        <v>31</v>
      </c>
      <c r="AX804" s="176" t="s">
        <v>80</v>
      </c>
      <c r="AY804" s="178" t="s">
        <v>158</v>
      </c>
    </row>
    <row r="805" spans="1:65" s="25" customFormat="1" ht="16.5" customHeight="1">
      <c r="A805" s="21"/>
      <c r="B805" s="22"/>
      <c r="C805" s="192" t="s">
        <v>830</v>
      </c>
      <c r="D805" s="192" t="s">
        <v>514</v>
      </c>
      <c r="E805" s="193" t="s">
        <v>831</v>
      </c>
      <c r="F805" s="194" t="s">
        <v>832</v>
      </c>
      <c r="G805" s="195" t="s">
        <v>183</v>
      </c>
      <c r="H805" s="196">
        <v>9.0999999999999998E-2</v>
      </c>
      <c r="I805" s="2"/>
      <c r="J805" s="197">
        <f>ROUND(I805*H805,2)</f>
        <v>0</v>
      </c>
      <c r="K805" s="194" t="s">
        <v>164</v>
      </c>
      <c r="L805" s="198"/>
      <c r="M805" s="199" t="s">
        <v>1</v>
      </c>
      <c r="N805" s="200" t="s">
        <v>40</v>
      </c>
      <c r="O805" s="49"/>
      <c r="P805" s="156">
        <f>O805*H805</f>
        <v>0</v>
      </c>
      <c r="Q805" s="156">
        <v>1</v>
      </c>
      <c r="R805" s="156">
        <f>Q805*H805</f>
        <v>9.0999999999999998E-2</v>
      </c>
      <c r="S805" s="156">
        <v>0</v>
      </c>
      <c r="T805" s="157">
        <f>S805*H805</f>
        <v>0</v>
      </c>
      <c r="U805" s="21"/>
      <c r="V805" s="21"/>
      <c r="W805" s="21"/>
      <c r="X805" s="21"/>
      <c r="Y805" s="21"/>
      <c r="Z805" s="21"/>
      <c r="AA805" s="21"/>
      <c r="AB805" s="21"/>
      <c r="AC805" s="21"/>
      <c r="AD805" s="21"/>
      <c r="AE805" s="21"/>
      <c r="AR805" s="158" t="s">
        <v>527</v>
      </c>
      <c r="AT805" s="158" t="s">
        <v>514</v>
      </c>
      <c r="AU805" s="158" t="s">
        <v>84</v>
      </c>
      <c r="AY805" s="8" t="s">
        <v>158</v>
      </c>
      <c r="BE805" s="159">
        <f>IF(N805="základní",J805,0)</f>
        <v>0</v>
      </c>
      <c r="BF805" s="159">
        <f>IF(N805="snížená",J805,0)</f>
        <v>0</v>
      </c>
      <c r="BG805" s="159">
        <f>IF(N805="zákl. přenesená",J805,0)</f>
        <v>0</v>
      </c>
      <c r="BH805" s="159">
        <f>IF(N805="sníž. přenesená",J805,0)</f>
        <v>0</v>
      </c>
      <c r="BI805" s="159">
        <f>IF(N805="nulová",J805,0)</f>
        <v>0</v>
      </c>
      <c r="BJ805" s="8" t="s">
        <v>80</v>
      </c>
      <c r="BK805" s="159">
        <f>ROUND(I805*H805,2)</f>
        <v>0</v>
      </c>
      <c r="BL805" s="8" t="s">
        <v>403</v>
      </c>
      <c r="BM805" s="158" t="s">
        <v>833</v>
      </c>
    </row>
    <row r="806" spans="1:65" s="25" customFormat="1" ht="19.5">
      <c r="A806" s="21"/>
      <c r="B806" s="22"/>
      <c r="C806" s="21"/>
      <c r="D806" s="162" t="s">
        <v>552</v>
      </c>
      <c r="E806" s="21"/>
      <c r="F806" s="201" t="s">
        <v>834</v>
      </c>
      <c r="G806" s="21"/>
      <c r="H806" s="21"/>
      <c r="I806" s="21"/>
      <c r="J806" s="21"/>
      <c r="K806" s="21"/>
      <c r="L806" s="22"/>
      <c r="M806" s="202"/>
      <c r="N806" s="203"/>
      <c r="O806" s="49"/>
      <c r="P806" s="49"/>
      <c r="Q806" s="49"/>
      <c r="R806" s="49"/>
      <c r="S806" s="49"/>
      <c r="T806" s="50"/>
      <c r="U806" s="21"/>
      <c r="V806" s="21"/>
      <c r="W806" s="21"/>
      <c r="X806" s="21"/>
      <c r="Y806" s="21"/>
      <c r="Z806" s="21"/>
      <c r="AA806" s="21"/>
      <c r="AB806" s="21"/>
      <c r="AC806" s="21"/>
      <c r="AD806" s="21"/>
      <c r="AE806" s="21"/>
      <c r="AT806" s="8" t="s">
        <v>552</v>
      </c>
      <c r="AU806" s="8" t="s">
        <v>84</v>
      </c>
    </row>
    <row r="807" spans="1:65" s="168" customFormat="1">
      <c r="B807" s="169"/>
      <c r="D807" s="162" t="s">
        <v>166</v>
      </c>
      <c r="F807" s="171" t="s">
        <v>835</v>
      </c>
      <c r="H807" s="172">
        <v>9.0999999999999998E-2</v>
      </c>
      <c r="L807" s="169"/>
      <c r="M807" s="173"/>
      <c r="N807" s="174"/>
      <c r="O807" s="174"/>
      <c r="P807" s="174"/>
      <c r="Q807" s="174"/>
      <c r="R807" s="174"/>
      <c r="S807" s="174"/>
      <c r="T807" s="175"/>
      <c r="AT807" s="170" t="s">
        <v>166</v>
      </c>
      <c r="AU807" s="170" t="s">
        <v>84</v>
      </c>
      <c r="AV807" s="168" t="s">
        <v>84</v>
      </c>
      <c r="AW807" s="168" t="s">
        <v>3</v>
      </c>
      <c r="AX807" s="168" t="s">
        <v>80</v>
      </c>
      <c r="AY807" s="170" t="s">
        <v>158</v>
      </c>
    </row>
    <row r="808" spans="1:65" s="25" customFormat="1" ht="24.2" customHeight="1">
      <c r="A808" s="21"/>
      <c r="B808" s="22"/>
      <c r="C808" s="148" t="s">
        <v>836</v>
      </c>
      <c r="D808" s="148" t="s">
        <v>160</v>
      </c>
      <c r="E808" s="149" t="s">
        <v>837</v>
      </c>
      <c r="F808" s="150" t="s">
        <v>838</v>
      </c>
      <c r="G808" s="151" t="s">
        <v>189</v>
      </c>
      <c r="H808" s="152">
        <v>181.78</v>
      </c>
      <c r="I808" s="1"/>
      <c r="J808" s="153">
        <f>ROUND(I808*H808,2)</f>
        <v>0</v>
      </c>
      <c r="K808" s="150" t="s">
        <v>164</v>
      </c>
      <c r="L808" s="22"/>
      <c r="M808" s="154" t="s">
        <v>1</v>
      </c>
      <c r="N808" s="155" t="s">
        <v>40</v>
      </c>
      <c r="O808" s="49"/>
      <c r="P808" s="156">
        <f>O808*H808</f>
        <v>0</v>
      </c>
      <c r="Q808" s="156">
        <v>4.0000000000000002E-4</v>
      </c>
      <c r="R808" s="156">
        <f>Q808*H808</f>
        <v>7.2711999999999999E-2</v>
      </c>
      <c r="S808" s="156">
        <v>0</v>
      </c>
      <c r="T808" s="157">
        <f>S808*H808</f>
        <v>0</v>
      </c>
      <c r="U808" s="21"/>
      <c r="V808" s="21"/>
      <c r="W808" s="21"/>
      <c r="X808" s="21"/>
      <c r="Y808" s="21"/>
      <c r="Z808" s="21"/>
      <c r="AA808" s="21"/>
      <c r="AB808" s="21"/>
      <c r="AC808" s="21"/>
      <c r="AD808" s="21"/>
      <c r="AE808" s="21"/>
      <c r="AR808" s="158" t="s">
        <v>403</v>
      </c>
      <c r="AT808" s="158" t="s">
        <v>160</v>
      </c>
      <c r="AU808" s="158" t="s">
        <v>84</v>
      </c>
      <c r="AY808" s="8" t="s">
        <v>158</v>
      </c>
      <c r="BE808" s="159">
        <f>IF(N808="základní",J808,0)</f>
        <v>0</v>
      </c>
      <c r="BF808" s="159">
        <f>IF(N808="snížená",J808,0)</f>
        <v>0</v>
      </c>
      <c r="BG808" s="159">
        <f>IF(N808="zákl. přenesená",J808,0)</f>
        <v>0</v>
      </c>
      <c r="BH808" s="159">
        <f>IF(N808="sníž. přenesená",J808,0)</f>
        <v>0</v>
      </c>
      <c r="BI808" s="159">
        <f>IF(N808="nulová",J808,0)</f>
        <v>0</v>
      </c>
      <c r="BJ808" s="8" t="s">
        <v>80</v>
      </c>
      <c r="BK808" s="159">
        <f>ROUND(I808*H808,2)</f>
        <v>0</v>
      </c>
      <c r="BL808" s="8" t="s">
        <v>403</v>
      </c>
      <c r="BM808" s="158" t="s">
        <v>839</v>
      </c>
    </row>
    <row r="809" spans="1:65" s="25" customFormat="1" ht="44.25" customHeight="1">
      <c r="A809" s="21"/>
      <c r="B809" s="22"/>
      <c r="C809" s="192" t="s">
        <v>840</v>
      </c>
      <c r="D809" s="192" t="s">
        <v>514</v>
      </c>
      <c r="E809" s="193" t="s">
        <v>841</v>
      </c>
      <c r="F809" s="194" t="s">
        <v>842</v>
      </c>
      <c r="G809" s="195" t="s">
        <v>189</v>
      </c>
      <c r="H809" s="196">
        <v>209.047</v>
      </c>
      <c r="I809" s="2"/>
      <c r="J809" s="197">
        <f>ROUND(I809*H809,2)</f>
        <v>0</v>
      </c>
      <c r="K809" s="194" t="s">
        <v>164</v>
      </c>
      <c r="L809" s="198"/>
      <c r="M809" s="199" t="s">
        <v>1</v>
      </c>
      <c r="N809" s="200" t="s">
        <v>40</v>
      </c>
      <c r="O809" s="49"/>
      <c r="P809" s="156">
        <f>O809*H809</f>
        <v>0</v>
      </c>
      <c r="Q809" s="156">
        <v>1E-3</v>
      </c>
      <c r="R809" s="156">
        <f>Q809*H809</f>
        <v>0.20904700000000001</v>
      </c>
      <c r="S809" s="156">
        <v>0</v>
      </c>
      <c r="T809" s="157">
        <f>S809*H809</f>
        <v>0</v>
      </c>
      <c r="U809" s="21"/>
      <c r="V809" s="21"/>
      <c r="W809" s="21"/>
      <c r="X809" s="21"/>
      <c r="Y809" s="21"/>
      <c r="Z809" s="21"/>
      <c r="AA809" s="21"/>
      <c r="AB809" s="21"/>
      <c r="AC809" s="21"/>
      <c r="AD809" s="21"/>
      <c r="AE809" s="21"/>
      <c r="AR809" s="158" t="s">
        <v>527</v>
      </c>
      <c r="AT809" s="158" t="s">
        <v>514</v>
      </c>
      <c r="AU809" s="158" t="s">
        <v>84</v>
      </c>
      <c r="AY809" s="8" t="s">
        <v>158</v>
      </c>
      <c r="BE809" s="159">
        <f>IF(N809="základní",J809,0)</f>
        <v>0</v>
      </c>
      <c r="BF809" s="159">
        <f>IF(N809="snížená",J809,0)</f>
        <v>0</v>
      </c>
      <c r="BG809" s="159">
        <f>IF(N809="zákl. přenesená",J809,0)</f>
        <v>0</v>
      </c>
      <c r="BH809" s="159">
        <f>IF(N809="sníž. přenesená",J809,0)</f>
        <v>0</v>
      </c>
      <c r="BI809" s="159">
        <f>IF(N809="nulová",J809,0)</f>
        <v>0</v>
      </c>
      <c r="BJ809" s="8" t="s">
        <v>80</v>
      </c>
      <c r="BK809" s="159">
        <f>ROUND(I809*H809,2)</f>
        <v>0</v>
      </c>
      <c r="BL809" s="8" t="s">
        <v>403</v>
      </c>
      <c r="BM809" s="158" t="s">
        <v>843</v>
      </c>
    </row>
    <row r="810" spans="1:65" s="168" customFormat="1">
      <c r="B810" s="169"/>
      <c r="D810" s="162" t="s">
        <v>166</v>
      </c>
      <c r="F810" s="171" t="s">
        <v>844</v>
      </c>
      <c r="H810" s="172">
        <v>209.047</v>
      </c>
      <c r="L810" s="169"/>
      <c r="M810" s="173"/>
      <c r="N810" s="174"/>
      <c r="O810" s="174"/>
      <c r="P810" s="174"/>
      <c r="Q810" s="174"/>
      <c r="R810" s="174"/>
      <c r="S810" s="174"/>
      <c r="T810" s="175"/>
      <c r="AT810" s="170" t="s">
        <v>166</v>
      </c>
      <c r="AU810" s="170" t="s">
        <v>84</v>
      </c>
      <c r="AV810" s="168" t="s">
        <v>84</v>
      </c>
      <c r="AW810" s="168" t="s">
        <v>3</v>
      </c>
      <c r="AX810" s="168" t="s">
        <v>80</v>
      </c>
      <c r="AY810" s="170" t="s">
        <v>158</v>
      </c>
    </row>
    <row r="811" spans="1:65" s="25" customFormat="1" ht="37.700000000000003" customHeight="1">
      <c r="A811" s="21"/>
      <c r="B811" s="22"/>
      <c r="C811" s="148" t="s">
        <v>845</v>
      </c>
      <c r="D811" s="148" t="s">
        <v>160</v>
      </c>
      <c r="E811" s="149" t="s">
        <v>846</v>
      </c>
      <c r="F811" s="150" t="s">
        <v>847</v>
      </c>
      <c r="G811" s="151" t="s">
        <v>189</v>
      </c>
      <c r="H811" s="152">
        <v>126.27</v>
      </c>
      <c r="I811" s="1"/>
      <c r="J811" s="153">
        <f>ROUND(I811*H811,2)</f>
        <v>0</v>
      </c>
      <c r="K811" s="150" t="s">
        <v>164</v>
      </c>
      <c r="L811" s="22"/>
      <c r="M811" s="154" t="s">
        <v>1</v>
      </c>
      <c r="N811" s="155" t="s">
        <v>40</v>
      </c>
      <c r="O811" s="49"/>
      <c r="P811" s="156">
        <f>O811*H811</f>
        <v>0</v>
      </c>
      <c r="Q811" s="156">
        <v>3.5000000000000001E-3</v>
      </c>
      <c r="R811" s="156">
        <f>Q811*H811</f>
        <v>0.44194499999999998</v>
      </c>
      <c r="S811" s="156">
        <v>0</v>
      </c>
      <c r="T811" s="157">
        <f>S811*H811</f>
        <v>0</v>
      </c>
      <c r="U811" s="21"/>
      <c r="V811" s="21"/>
      <c r="W811" s="21"/>
      <c r="X811" s="21"/>
      <c r="Y811" s="21"/>
      <c r="Z811" s="21"/>
      <c r="AA811" s="21"/>
      <c r="AB811" s="21"/>
      <c r="AC811" s="21"/>
      <c r="AD811" s="21"/>
      <c r="AE811" s="21"/>
      <c r="AR811" s="158" t="s">
        <v>403</v>
      </c>
      <c r="AT811" s="158" t="s">
        <v>160</v>
      </c>
      <c r="AU811" s="158" t="s">
        <v>84</v>
      </c>
      <c r="AY811" s="8" t="s">
        <v>158</v>
      </c>
      <c r="BE811" s="159">
        <f>IF(N811="základní",J811,0)</f>
        <v>0</v>
      </c>
      <c r="BF811" s="159">
        <f>IF(N811="snížená",J811,0)</f>
        <v>0</v>
      </c>
      <c r="BG811" s="159">
        <f>IF(N811="zákl. přenesená",J811,0)</f>
        <v>0</v>
      </c>
      <c r="BH811" s="159">
        <f>IF(N811="sníž. přenesená",J811,0)</f>
        <v>0</v>
      </c>
      <c r="BI811" s="159">
        <f>IF(N811="nulová",J811,0)</f>
        <v>0</v>
      </c>
      <c r="BJ811" s="8" t="s">
        <v>80</v>
      </c>
      <c r="BK811" s="159">
        <f>ROUND(I811*H811,2)</f>
        <v>0</v>
      </c>
      <c r="BL811" s="8" t="s">
        <v>403</v>
      </c>
      <c r="BM811" s="158" t="s">
        <v>848</v>
      </c>
    </row>
    <row r="812" spans="1:65" s="160" customFormat="1">
      <c r="B812" s="161"/>
      <c r="D812" s="162" t="s">
        <v>166</v>
      </c>
      <c r="E812" s="163" t="s">
        <v>1</v>
      </c>
      <c r="F812" s="164" t="s">
        <v>826</v>
      </c>
      <c r="H812" s="163" t="s">
        <v>1</v>
      </c>
      <c r="L812" s="161"/>
      <c r="M812" s="165"/>
      <c r="N812" s="166"/>
      <c r="O812" s="166"/>
      <c r="P812" s="166"/>
      <c r="Q812" s="166"/>
      <c r="R812" s="166"/>
      <c r="S812" s="166"/>
      <c r="T812" s="167"/>
      <c r="AT812" s="163" t="s">
        <v>166</v>
      </c>
      <c r="AU812" s="163" t="s">
        <v>84</v>
      </c>
      <c r="AV812" s="160" t="s">
        <v>80</v>
      </c>
      <c r="AW812" s="160" t="s">
        <v>31</v>
      </c>
      <c r="AX812" s="160" t="s">
        <v>75</v>
      </c>
      <c r="AY812" s="163" t="s">
        <v>158</v>
      </c>
    </row>
    <row r="813" spans="1:65" s="160" customFormat="1">
      <c r="B813" s="161"/>
      <c r="D813" s="162" t="s">
        <v>166</v>
      </c>
      <c r="E813" s="163" t="s">
        <v>1</v>
      </c>
      <c r="F813" s="164" t="s">
        <v>849</v>
      </c>
      <c r="H813" s="163" t="s">
        <v>1</v>
      </c>
      <c r="L813" s="161"/>
      <c r="M813" s="165"/>
      <c r="N813" s="166"/>
      <c r="O813" s="166"/>
      <c r="P813" s="166"/>
      <c r="Q813" s="166"/>
      <c r="R813" s="166"/>
      <c r="S813" s="166"/>
      <c r="T813" s="167"/>
      <c r="AT813" s="163" t="s">
        <v>166</v>
      </c>
      <c r="AU813" s="163" t="s">
        <v>84</v>
      </c>
      <c r="AV813" s="160" t="s">
        <v>80</v>
      </c>
      <c r="AW813" s="160" t="s">
        <v>31</v>
      </c>
      <c r="AX813" s="160" t="s">
        <v>75</v>
      </c>
      <c r="AY813" s="163" t="s">
        <v>158</v>
      </c>
    </row>
    <row r="814" spans="1:65" s="160" customFormat="1">
      <c r="B814" s="161"/>
      <c r="D814" s="162" t="s">
        <v>166</v>
      </c>
      <c r="E814" s="163" t="s">
        <v>1</v>
      </c>
      <c r="F814" s="164" t="s">
        <v>206</v>
      </c>
      <c r="H814" s="163" t="s">
        <v>1</v>
      </c>
      <c r="L814" s="161"/>
      <c r="M814" s="165"/>
      <c r="N814" s="166"/>
      <c r="O814" s="166"/>
      <c r="P814" s="166"/>
      <c r="Q814" s="166"/>
      <c r="R814" s="166"/>
      <c r="S814" s="166"/>
      <c r="T814" s="167"/>
      <c r="AT814" s="163" t="s">
        <v>166</v>
      </c>
      <c r="AU814" s="163" t="s">
        <v>84</v>
      </c>
      <c r="AV814" s="160" t="s">
        <v>80</v>
      </c>
      <c r="AW814" s="160" t="s">
        <v>31</v>
      </c>
      <c r="AX814" s="160" t="s">
        <v>75</v>
      </c>
      <c r="AY814" s="163" t="s">
        <v>158</v>
      </c>
    </row>
    <row r="815" spans="1:65" s="168" customFormat="1">
      <c r="B815" s="169"/>
      <c r="D815" s="162" t="s">
        <v>166</v>
      </c>
      <c r="E815" s="170" t="s">
        <v>1</v>
      </c>
      <c r="F815" s="171" t="s">
        <v>850</v>
      </c>
      <c r="H815" s="172">
        <v>21.94</v>
      </c>
      <c r="L815" s="169"/>
      <c r="M815" s="173"/>
      <c r="N815" s="174"/>
      <c r="O815" s="174"/>
      <c r="P815" s="174"/>
      <c r="Q815" s="174"/>
      <c r="R815" s="174"/>
      <c r="S815" s="174"/>
      <c r="T815" s="175"/>
      <c r="AT815" s="170" t="s">
        <v>166</v>
      </c>
      <c r="AU815" s="170" t="s">
        <v>84</v>
      </c>
      <c r="AV815" s="168" t="s">
        <v>84</v>
      </c>
      <c r="AW815" s="168" t="s">
        <v>31</v>
      </c>
      <c r="AX815" s="168" t="s">
        <v>75</v>
      </c>
      <c r="AY815" s="170" t="s">
        <v>158</v>
      </c>
    </row>
    <row r="816" spans="1:65" s="168" customFormat="1">
      <c r="B816" s="169"/>
      <c r="D816" s="162" t="s">
        <v>166</v>
      </c>
      <c r="E816" s="170" t="s">
        <v>1</v>
      </c>
      <c r="F816" s="171" t="s">
        <v>851</v>
      </c>
      <c r="H816" s="172">
        <v>20.149999999999999</v>
      </c>
      <c r="L816" s="169"/>
      <c r="M816" s="173"/>
      <c r="N816" s="174"/>
      <c r="O816" s="174"/>
      <c r="P816" s="174"/>
      <c r="Q816" s="174"/>
      <c r="R816" s="174"/>
      <c r="S816" s="174"/>
      <c r="T816" s="175"/>
      <c r="AT816" s="170" t="s">
        <v>166</v>
      </c>
      <c r="AU816" s="170" t="s">
        <v>84</v>
      </c>
      <c r="AV816" s="168" t="s">
        <v>84</v>
      </c>
      <c r="AW816" s="168" t="s">
        <v>31</v>
      </c>
      <c r="AX816" s="168" t="s">
        <v>75</v>
      </c>
      <c r="AY816" s="170" t="s">
        <v>158</v>
      </c>
    </row>
    <row r="817" spans="1:65" s="160" customFormat="1">
      <c r="B817" s="161"/>
      <c r="D817" s="162" t="s">
        <v>166</v>
      </c>
      <c r="E817" s="163" t="s">
        <v>1</v>
      </c>
      <c r="F817" s="164" t="s">
        <v>293</v>
      </c>
      <c r="H817" s="163" t="s">
        <v>1</v>
      </c>
      <c r="L817" s="161"/>
      <c r="M817" s="165"/>
      <c r="N817" s="166"/>
      <c r="O817" s="166"/>
      <c r="P817" s="166"/>
      <c r="Q817" s="166"/>
      <c r="R817" s="166"/>
      <c r="S817" s="166"/>
      <c r="T817" s="167"/>
      <c r="AT817" s="163" t="s">
        <v>166</v>
      </c>
      <c r="AU817" s="163" t="s">
        <v>84</v>
      </c>
      <c r="AV817" s="160" t="s">
        <v>80</v>
      </c>
      <c r="AW817" s="160" t="s">
        <v>31</v>
      </c>
      <c r="AX817" s="160" t="s">
        <v>75</v>
      </c>
      <c r="AY817" s="163" t="s">
        <v>158</v>
      </c>
    </row>
    <row r="818" spans="1:65" s="168" customFormat="1">
      <c r="B818" s="169"/>
      <c r="D818" s="162" t="s">
        <v>166</v>
      </c>
      <c r="E818" s="170" t="s">
        <v>1</v>
      </c>
      <c r="F818" s="171" t="s">
        <v>852</v>
      </c>
      <c r="H818" s="172">
        <v>84.18</v>
      </c>
      <c r="L818" s="169"/>
      <c r="M818" s="173"/>
      <c r="N818" s="174"/>
      <c r="O818" s="174"/>
      <c r="P818" s="174"/>
      <c r="Q818" s="174"/>
      <c r="R818" s="174"/>
      <c r="S818" s="174"/>
      <c r="T818" s="175"/>
      <c r="AT818" s="170" t="s">
        <v>166</v>
      </c>
      <c r="AU818" s="170" t="s">
        <v>84</v>
      </c>
      <c r="AV818" s="168" t="s">
        <v>84</v>
      </c>
      <c r="AW818" s="168" t="s">
        <v>31</v>
      </c>
      <c r="AX818" s="168" t="s">
        <v>75</v>
      </c>
      <c r="AY818" s="170" t="s">
        <v>158</v>
      </c>
    </row>
    <row r="819" spans="1:65" s="176" customFormat="1">
      <c r="B819" s="177"/>
      <c r="D819" s="162" t="s">
        <v>166</v>
      </c>
      <c r="E819" s="178" t="s">
        <v>1</v>
      </c>
      <c r="F819" s="179" t="s">
        <v>198</v>
      </c>
      <c r="H819" s="180">
        <v>126.27000000000001</v>
      </c>
      <c r="L819" s="177"/>
      <c r="M819" s="181"/>
      <c r="N819" s="182"/>
      <c r="O819" s="182"/>
      <c r="P819" s="182"/>
      <c r="Q819" s="182"/>
      <c r="R819" s="182"/>
      <c r="S819" s="182"/>
      <c r="T819" s="183"/>
      <c r="AT819" s="178" t="s">
        <v>166</v>
      </c>
      <c r="AU819" s="178" t="s">
        <v>84</v>
      </c>
      <c r="AV819" s="176" t="s">
        <v>90</v>
      </c>
      <c r="AW819" s="176" t="s">
        <v>31</v>
      </c>
      <c r="AX819" s="176" t="s">
        <v>80</v>
      </c>
      <c r="AY819" s="178" t="s">
        <v>158</v>
      </c>
    </row>
    <row r="820" spans="1:65" s="25" customFormat="1" ht="37.700000000000003" customHeight="1">
      <c r="A820" s="21"/>
      <c r="B820" s="22"/>
      <c r="C820" s="148" t="s">
        <v>853</v>
      </c>
      <c r="D820" s="148" t="s">
        <v>160</v>
      </c>
      <c r="E820" s="149" t="s">
        <v>854</v>
      </c>
      <c r="F820" s="150" t="s">
        <v>855</v>
      </c>
      <c r="G820" s="151" t="s">
        <v>189</v>
      </c>
      <c r="H820" s="152">
        <v>326.23</v>
      </c>
      <c r="I820" s="1"/>
      <c r="J820" s="153">
        <f>ROUND(I820*H820,2)</f>
        <v>0</v>
      </c>
      <c r="K820" s="150" t="s">
        <v>164</v>
      </c>
      <c r="L820" s="22"/>
      <c r="M820" s="154" t="s">
        <v>1</v>
      </c>
      <c r="N820" s="155" t="s">
        <v>40</v>
      </c>
      <c r="O820" s="49"/>
      <c r="P820" s="156">
        <f>O820*H820</f>
        <v>0</v>
      </c>
      <c r="Q820" s="156">
        <v>3.5000000000000001E-3</v>
      </c>
      <c r="R820" s="156">
        <f>Q820*H820</f>
        <v>1.1418050000000002</v>
      </c>
      <c r="S820" s="156">
        <v>0</v>
      </c>
      <c r="T820" s="157">
        <f>S820*H820</f>
        <v>0</v>
      </c>
      <c r="U820" s="21"/>
      <c r="V820" s="21"/>
      <c r="W820" s="21"/>
      <c r="X820" s="21"/>
      <c r="Y820" s="21"/>
      <c r="Z820" s="21"/>
      <c r="AA820" s="21"/>
      <c r="AB820" s="21"/>
      <c r="AC820" s="21"/>
      <c r="AD820" s="21"/>
      <c r="AE820" s="21"/>
      <c r="AR820" s="158" t="s">
        <v>403</v>
      </c>
      <c r="AT820" s="158" t="s">
        <v>160</v>
      </c>
      <c r="AU820" s="158" t="s">
        <v>84</v>
      </c>
      <c r="AY820" s="8" t="s">
        <v>158</v>
      </c>
      <c r="BE820" s="159">
        <f>IF(N820="základní",J820,0)</f>
        <v>0</v>
      </c>
      <c r="BF820" s="159">
        <f>IF(N820="snížená",J820,0)</f>
        <v>0</v>
      </c>
      <c r="BG820" s="159">
        <f>IF(N820="zákl. přenesená",J820,0)</f>
        <v>0</v>
      </c>
      <c r="BH820" s="159">
        <f>IF(N820="sníž. přenesená",J820,0)</f>
        <v>0</v>
      </c>
      <c r="BI820" s="159">
        <f>IF(N820="nulová",J820,0)</f>
        <v>0</v>
      </c>
      <c r="BJ820" s="8" t="s">
        <v>80</v>
      </c>
      <c r="BK820" s="159">
        <f>ROUND(I820*H820,2)</f>
        <v>0</v>
      </c>
      <c r="BL820" s="8" t="s">
        <v>403</v>
      </c>
      <c r="BM820" s="158" t="s">
        <v>856</v>
      </c>
    </row>
    <row r="821" spans="1:65" s="160" customFormat="1">
      <c r="B821" s="161"/>
      <c r="D821" s="162" t="s">
        <v>166</v>
      </c>
      <c r="E821" s="163" t="s">
        <v>1</v>
      </c>
      <c r="F821" s="164" t="s">
        <v>203</v>
      </c>
      <c r="H821" s="163" t="s">
        <v>1</v>
      </c>
      <c r="L821" s="161"/>
      <c r="M821" s="165"/>
      <c r="N821" s="166"/>
      <c r="O821" s="166"/>
      <c r="P821" s="166"/>
      <c r="Q821" s="166"/>
      <c r="R821" s="166"/>
      <c r="S821" s="166"/>
      <c r="T821" s="167"/>
      <c r="AT821" s="163" t="s">
        <v>166</v>
      </c>
      <c r="AU821" s="163" t="s">
        <v>84</v>
      </c>
      <c r="AV821" s="160" t="s">
        <v>80</v>
      </c>
      <c r="AW821" s="160" t="s">
        <v>31</v>
      </c>
      <c r="AX821" s="160" t="s">
        <v>75</v>
      </c>
      <c r="AY821" s="163" t="s">
        <v>158</v>
      </c>
    </row>
    <row r="822" spans="1:65" s="160" customFormat="1">
      <c r="B822" s="161"/>
      <c r="D822" s="162" t="s">
        <v>166</v>
      </c>
      <c r="E822" s="163" t="s">
        <v>1</v>
      </c>
      <c r="F822" s="164" t="s">
        <v>857</v>
      </c>
      <c r="H822" s="163" t="s">
        <v>1</v>
      </c>
      <c r="L822" s="161"/>
      <c r="M822" s="165"/>
      <c r="N822" s="166"/>
      <c r="O822" s="166"/>
      <c r="P822" s="166"/>
      <c r="Q822" s="166"/>
      <c r="R822" s="166"/>
      <c r="S822" s="166"/>
      <c r="T822" s="167"/>
      <c r="AT822" s="163" t="s">
        <v>166</v>
      </c>
      <c r="AU822" s="163" t="s">
        <v>84</v>
      </c>
      <c r="AV822" s="160" t="s">
        <v>80</v>
      </c>
      <c r="AW822" s="160" t="s">
        <v>31</v>
      </c>
      <c r="AX822" s="160" t="s">
        <v>75</v>
      </c>
      <c r="AY822" s="163" t="s">
        <v>158</v>
      </c>
    </row>
    <row r="823" spans="1:65" s="160" customFormat="1">
      <c r="B823" s="161"/>
      <c r="D823" s="162" t="s">
        <v>166</v>
      </c>
      <c r="E823" s="163" t="s">
        <v>1</v>
      </c>
      <c r="F823" s="164" t="s">
        <v>204</v>
      </c>
      <c r="H823" s="163" t="s">
        <v>1</v>
      </c>
      <c r="L823" s="161"/>
      <c r="M823" s="165"/>
      <c r="N823" s="166"/>
      <c r="O823" s="166"/>
      <c r="P823" s="166"/>
      <c r="Q823" s="166"/>
      <c r="R823" s="166"/>
      <c r="S823" s="166"/>
      <c r="T823" s="167"/>
      <c r="AT823" s="163" t="s">
        <v>166</v>
      </c>
      <c r="AU823" s="163" t="s">
        <v>84</v>
      </c>
      <c r="AV823" s="160" t="s">
        <v>80</v>
      </c>
      <c r="AW823" s="160" t="s">
        <v>31</v>
      </c>
      <c r="AX823" s="160" t="s">
        <v>75</v>
      </c>
      <c r="AY823" s="163" t="s">
        <v>158</v>
      </c>
    </row>
    <row r="824" spans="1:65" s="168" customFormat="1" ht="33.75">
      <c r="B824" s="169"/>
      <c r="D824" s="162" t="s">
        <v>166</v>
      </c>
      <c r="E824" s="170" t="s">
        <v>1</v>
      </c>
      <c r="F824" s="171" t="s">
        <v>858</v>
      </c>
      <c r="H824" s="172">
        <v>9.9860000000000007</v>
      </c>
      <c r="L824" s="169"/>
      <c r="M824" s="173"/>
      <c r="N824" s="174"/>
      <c r="O824" s="174"/>
      <c r="P824" s="174"/>
      <c r="Q824" s="174"/>
      <c r="R824" s="174"/>
      <c r="S824" s="174"/>
      <c r="T824" s="175"/>
      <c r="AT824" s="170" t="s">
        <v>166</v>
      </c>
      <c r="AU824" s="170" t="s">
        <v>84</v>
      </c>
      <c r="AV824" s="168" t="s">
        <v>84</v>
      </c>
      <c r="AW824" s="168" t="s">
        <v>31</v>
      </c>
      <c r="AX824" s="168" t="s">
        <v>75</v>
      </c>
      <c r="AY824" s="170" t="s">
        <v>158</v>
      </c>
    </row>
    <row r="825" spans="1:65" s="168" customFormat="1" ht="22.5">
      <c r="B825" s="169"/>
      <c r="D825" s="162" t="s">
        <v>166</v>
      </c>
      <c r="E825" s="170" t="s">
        <v>1</v>
      </c>
      <c r="F825" s="171" t="s">
        <v>859</v>
      </c>
      <c r="H825" s="172">
        <v>4.6559999999999997</v>
      </c>
      <c r="L825" s="169"/>
      <c r="M825" s="173"/>
      <c r="N825" s="174"/>
      <c r="O825" s="174"/>
      <c r="P825" s="174"/>
      <c r="Q825" s="174"/>
      <c r="R825" s="174"/>
      <c r="S825" s="174"/>
      <c r="T825" s="175"/>
      <c r="AT825" s="170" t="s">
        <v>166</v>
      </c>
      <c r="AU825" s="170" t="s">
        <v>84</v>
      </c>
      <c r="AV825" s="168" t="s">
        <v>84</v>
      </c>
      <c r="AW825" s="168" t="s">
        <v>31</v>
      </c>
      <c r="AX825" s="168" t="s">
        <v>75</v>
      </c>
      <c r="AY825" s="170" t="s">
        <v>158</v>
      </c>
    </row>
    <row r="826" spans="1:65" s="168" customFormat="1" ht="22.5">
      <c r="B826" s="169"/>
      <c r="D826" s="162" t="s">
        <v>166</v>
      </c>
      <c r="E826" s="170" t="s">
        <v>1</v>
      </c>
      <c r="F826" s="171" t="s">
        <v>860</v>
      </c>
      <c r="H826" s="172">
        <v>4.6440000000000001</v>
      </c>
      <c r="L826" s="169"/>
      <c r="M826" s="173"/>
      <c r="N826" s="174"/>
      <c r="O826" s="174"/>
      <c r="P826" s="174"/>
      <c r="Q826" s="174"/>
      <c r="R826" s="174"/>
      <c r="S826" s="174"/>
      <c r="T826" s="175"/>
      <c r="AT826" s="170" t="s">
        <v>166</v>
      </c>
      <c r="AU826" s="170" t="s">
        <v>84</v>
      </c>
      <c r="AV826" s="168" t="s">
        <v>84</v>
      </c>
      <c r="AW826" s="168" t="s">
        <v>31</v>
      </c>
      <c r="AX826" s="168" t="s">
        <v>75</v>
      </c>
      <c r="AY826" s="170" t="s">
        <v>158</v>
      </c>
    </row>
    <row r="827" spans="1:65" s="168" customFormat="1">
      <c r="B827" s="169"/>
      <c r="D827" s="162" t="s">
        <v>166</v>
      </c>
      <c r="E827" s="170" t="s">
        <v>1</v>
      </c>
      <c r="F827" s="171" t="s">
        <v>861</v>
      </c>
      <c r="H827" s="172">
        <v>0.99199999999999999</v>
      </c>
      <c r="L827" s="169"/>
      <c r="M827" s="173"/>
      <c r="N827" s="174"/>
      <c r="O827" s="174"/>
      <c r="P827" s="174"/>
      <c r="Q827" s="174"/>
      <c r="R827" s="174"/>
      <c r="S827" s="174"/>
      <c r="T827" s="175"/>
      <c r="AT827" s="170" t="s">
        <v>166</v>
      </c>
      <c r="AU827" s="170" t="s">
        <v>84</v>
      </c>
      <c r="AV827" s="168" t="s">
        <v>84</v>
      </c>
      <c r="AW827" s="168" t="s">
        <v>31</v>
      </c>
      <c r="AX827" s="168" t="s">
        <v>75</v>
      </c>
      <c r="AY827" s="170" t="s">
        <v>158</v>
      </c>
    </row>
    <row r="828" spans="1:65" s="168" customFormat="1">
      <c r="B828" s="169"/>
      <c r="D828" s="162" t="s">
        <v>166</v>
      </c>
      <c r="E828" s="170" t="s">
        <v>1</v>
      </c>
      <c r="F828" s="171" t="s">
        <v>862</v>
      </c>
      <c r="H828" s="172">
        <v>3.3359999999999999</v>
      </c>
      <c r="L828" s="169"/>
      <c r="M828" s="173"/>
      <c r="N828" s="174"/>
      <c r="O828" s="174"/>
      <c r="P828" s="174"/>
      <c r="Q828" s="174"/>
      <c r="R828" s="174"/>
      <c r="S828" s="174"/>
      <c r="T828" s="175"/>
      <c r="AT828" s="170" t="s">
        <v>166</v>
      </c>
      <c r="AU828" s="170" t="s">
        <v>84</v>
      </c>
      <c r="AV828" s="168" t="s">
        <v>84</v>
      </c>
      <c r="AW828" s="168" t="s">
        <v>31</v>
      </c>
      <c r="AX828" s="168" t="s">
        <v>75</v>
      </c>
      <c r="AY828" s="170" t="s">
        <v>158</v>
      </c>
    </row>
    <row r="829" spans="1:65" s="184" customFormat="1">
      <c r="B829" s="185"/>
      <c r="D829" s="162" t="s">
        <v>166</v>
      </c>
      <c r="E829" s="186" t="s">
        <v>1</v>
      </c>
      <c r="F829" s="187" t="s">
        <v>219</v>
      </c>
      <c r="H829" s="188">
        <v>23.614000000000001</v>
      </c>
      <c r="L829" s="185"/>
      <c r="M829" s="189"/>
      <c r="N829" s="190"/>
      <c r="O829" s="190"/>
      <c r="P829" s="190"/>
      <c r="Q829" s="190"/>
      <c r="R829" s="190"/>
      <c r="S829" s="190"/>
      <c r="T829" s="191"/>
      <c r="AT829" s="186" t="s">
        <v>166</v>
      </c>
      <c r="AU829" s="186" t="s">
        <v>84</v>
      </c>
      <c r="AV829" s="184" t="s">
        <v>87</v>
      </c>
      <c r="AW829" s="184" t="s">
        <v>31</v>
      </c>
      <c r="AX829" s="184" t="s">
        <v>75</v>
      </c>
      <c r="AY829" s="186" t="s">
        <v>158</v>
      </c>
    </row>
    <row r="830" spans="1:65" s="160" customFormat="1">
      <c r="B830" s="161"/>
      <c r="D830" s="162" t="s">
        <v>166</v>
      </c>
      <c r="E830" s="163" t="s">
        <v>1</v>
      </c>
      <c r="F830" s="164" t="s">
        <v>206</v>
      </c>
      <c r="H830" s="163" t="s">
        <v>1</v>
      </c>
      <c r="L830" s="161"/>
      <c r="M830" s="165"/>
      <c r="N830" s="166"/>
      <c r="O830" s="166"/>
      <c r="P830" s="166"/>
      <c r="Q830" s="166"/>
      <c r="R830" s="166"/>
      <c r="S830" s="166"/>
      <c r="T830" s="167"/>
      <c r="AT830" s="163" t="s">
        <v>166</v>
      </c>
      <c r="AU830" s="163" t="s">
        <v>84</v>
      </c>
      <c r="AV830" s="160" t="s">
        <v>80</v>
      </c>
      <c r="AW830" s="160" t="s">
        <v>31</v>
      </c>
      <c r="AX830" s="160" t="s">
        <v>75</v>
      </c>
      <c r="AY830" s="163" t="s">
        <v>158</v>
      </c>
    </row>
    <row r="831" spans="1:65" s="168" customFormat="1" ht="22.5">
      <c r="B831" s="169"/>
      <c r="D831" s="162" t="s">
        <v>166</v>
      </c>
      <c r="E831" s="170" t="s">
        <v>1</v>
      </c>
      <c r="F831" s="171" t="s">
        <v>863</v>
      </c>
      <c r="H831" s="172">
        <v>7.8120000000000003</v>
      </c>
      <c r="L831" s="169"/>
      <c r="M831" s="173"/>
      <c r="N831" s="174"/>
      <c r="O831" s="174"/>
      <c r="P831" s="174"/>
      <c r="Q831" s="174"/>
      <c r="R831" s="174"/>
      <c r="S831" s="174"/>
      <c r="T831" s="175"/>
      <c r="AT831" s="170" t="s">
        <v>166</v>
      </c>
      <c r="AU831" s="170" t="s">
        <v>84</v>
      </c>
      <c r="AV831" s="168" t="s">
        <v>84</v>
      </c>
      <c r="AW831" s="168" t="s">
        <v>31</v>
      </c>
      <c r="AX831" s="168" t="s">
        <v>75</v>
      </c>
      <c r="AY831" s="170" t="s">
        <v>158</v>
      </c>
    </row>
    <row r="832" spans="1:65" s="168" customFormat="1">
      <c r="B832" s="169"/>
      <c r="D832" s="162" t="s">
        <v>166</v>
      </c>
      <c r="E832" s="170" t="s">
        <v>1</v>
      </c>
      <c r="F832" s="171" t="s">
        <v>864</v>
      </c>
      <c r="H832" s="172">
        <v>7.74</v>
      </c>
      <c r="L832" s="169"/>
      <c r="M832" s="173"/>
      <c r="N832" s="174"/>
      <c r="O832" s="174"/>
      <c r="P832" s="174"/>
      <c r="Q832" s="174"/>
      <c r="R832" s="174"/>
      <c r="S832" s="174"/>
      <c r="T832" s="175"/>
      <c r="AT832" s="170" t="s">
        <v>166</v>
      </c>
      <c r="AU832" s="170" t="s">
        <v>84</v>
      </c>
      <c r="AV832" s="168" t="s">
        <v>84</v>
      </c>
      <c r="AW832" s="168" t="s">
        <v>31</v>
      </c>
      <c r="AX832" s="168" t="s">
        <v>75</v>
      </c>
      <c r="AY832" s="170" t="s">
        <v>158</v>
      </c>
    </row>
    <row r="833" spans="2:51" s="168" customFormat="1">
      <c r="B833" s="169"/>
      <c r="D833" s="162" t="s">
        <v>166</v>
      </c>
      <c r="E833" s="170" t="s">
        <v>1</v>
      </c>
      <c r="F833" s="171" t="s">
        <v>865</v>
      </c>
      <c r="H833" s="172">
        <v>3.5670000000000002</v>
      </c>
      <c r="L833" s="169"/>
      <c r="M833" s="173"/>
      <c r="N833" s="174"/>
      <c r="O833" s="174"/>
      <c r="P833" s="174"/>
      <c r="Q833" s="174"/>
      <c r="R833" s="174"/>
      <c r="S833" s="174"/>
      <c r="T833" s="175"/>
      <c r="AT833" s="170" t="s">
        <v>166</v>
      </c>
      <c r="AU833" s="170" t="s">
        <v>84</v>
      </c>
      <c r="AV833" s="168" t="s">
        <v>84</v>
      </c>
      <c r="AW833" s="168" t="s">
        <v>31</v>
      </c>
      <c r="AX833" s="168" t="s">
        <v>75</v>
      </c>
      <c r="AY833" s="170" t="s">
        <v>158</v>
      </c>
    </row>
    <row r="834" spans="2:51" s="168" customFormat="1">
      <c r="B834" s="169"/>
      <c r="D834" s="162" t="s">
        <v>166</v>
      </c>
      <c r="E834" s="170" t="s">
        <v>1</v>
      </c>
      <c r="F834" s="171" t="s">
        <v>866</v>
      </c>
      <c r="H834" s="172">
        <v>8.2590000000000003</v>
      </c>
      <c r="L834" s="169"/>
      <c r="M834" s="173"/>
      <c r="N834" s="174"/>
      <c r="O834" s="174"/>
      <c r="P834" s="174"/>
      <c r="Q834" s="174"/>
      <c r="R834" s="174"/>
      <c r="S834" s="174"/>
      <c r="T834" s="175"/>
      <c r="AT834" s="170" t="s">
        <v>166</v>
      </c>
      <c r="AU834" s="170" t="s">
        <v>84</v>
      </c>
      <c r="AV834" s="168" t="s">
        <v>84</v>
      </c>
      <c r="AW834" s="168" t="s">
        <v>31</v>
      </c>
      <c r="AX834" s="168" t="s">
        <v>75</v>
      </c>
      <c r="AY834" s="170" t="s">
        <v>158</v>
      </c>
    </row>
    <row r="835" spans="2:51" s="168" customFormat="1">
      <c r="B835" s="169"/>
      <c r="D835" s="162" t="s">
        <v>166</v>
      </c>
      <c r="E835" s="170" t="s">
        <v>1</v>
      </c>
      <c r="F835" s="171" t="s">
        <v>867</v>
      </c>
      <c r="H835" s="172">
        <v>3.5670000000000002</v>
      </c>
      <c r="L835" s="169"/>
      <c r="M835" s="173"/>
      <c r="N835" s="174"/>
      <c r="O835" s="174"/>
      <c r="P835" s="174"/>
      <c r="Q835" s="174"/>
      <c r="R835" s="174"/>
      <c r="S835" s="174"/>
      <c r="T835" s="175"/>
      <c r="AT835" s="170" t="s">
        <v>166</v>
      </c>
      <c r="AU835" s="170" t="s">
        <v>84</v>
      </c>
      <c r="AV835" s="168" t="s">
        <v>84</v>
      </c>
      <c r="AW835" s="168" t="s">
        <v>31</v>
      </c>
      <c r="AX835" s="168" t="s">
        <v>75</v>
      </c>
      <c r="AY835" s="170" t="s">
        <v>158</v>
      </c>
    </row>
    <row r="836" spans="2:51" s="168" customFormat="1">
      <c r="B836" s="169"/>
      <c r="D836" s="162" t="s">
        <v>166</v>
      </c>
      <c r="E836" s="170" t="s">
        <v>1</v>
      </c>
      <c r="F836" s="171" t="s">
        <v>868</v>
      </c>
      <c r="H836" s="172">
        <v>8.2590000000000003</v>
      </c>
      <c r="L836" s="169"/>
      <c r="M836" s="173"/>
      <c r="N836" s="174"/>
      <c r="O836" s="174"/>
      <c r="P836" s="174"/>
      <c r="Q836" s="174"/>
      <c r="R836" s="174"/>
      <c r="S836" s="174"/>
      <c r="T836" s="175"/>
      <c r="AT836" s="170" t="s">
        <v>166</v>
      </c>
      <c r="AU836" s="170" t="s">
        <v>84</v>
      </c>
      <c r="AV836" s="168" t="s">
        <v>84</v>
      </c>
      <c r="AW836" s="168" t="s">
        <v>31</v>
      </c>
      <c r="AX836" s="168" t="s">
        <v>75</v>
      </c>
      <c r="AY836" s="170" t="s">
        <v>158</v>
      </c>
    </row>
    <row r="837" spans="2:51" s="168" customFormat="1">
      <c r="B837" s="169"/>
      <c r="D837" s="162" t="s">
        <v>166</v>
      </c>
      <c r="E837" s="170" t="s">
        <v>1</v>
      </c>
      <c r="F837" s="171" t="s">
        <v>869</v>
      </c>
      <c r="H837" s="172">
        <v>3.5670000000000002</v>
      </c>
      <c r="L837" s="169"/>
      <c r="M837" s="173"/>
      <c r="N837" s="174"/>
      <c r="O837" s="174"/>
      <c r="P837" s="174"/>
      <c r="Q837" s="174"/>
      <c r="R837" s="174"/>
      <c r="S837" s="174"/>
      <c r="T837" s="175"/>
      <c r="AT837" s="170" t="s">
        <v>166</v>
      </c>
      <c r="AU837" s="170" t="s">
        <v>84</v>
      </c>
      <c r="AV837" s="168" t="s">
        <v>84</v>
      </c>
      <c r="AW837" s="168" t="s">
        <v>31</v>
      </c>
      <c r="AX837" s="168" t="s">
        <v>75</v>
      </c>
      <c r="AY837" s="170" t="s">
        <v>158</v>
      </c>
    </row>
    <row r="838" spans="2:51" s="168" customFormat="1" ht="22.5">
      <c r="B838" s="169"/>
      <c r="D838" s="162" t="s">
        <v>166</v>
      </c>
      <c r="E838" s="170" t="s">
        <v>1</v>
      </c>
      <c r="F838" s="171" t="s">
        <v>870</v>
      </c>
      <c r="H838" s="172">
        <v>8.4169999999999998</v>
      </c>
      <c r="L838" s="169"/>
      <c r="M838" s="173"/>
      <c r="N838" s="174"/>
      <c r="O838" s="174"/>
      <c r="P838" s="174"/>
      <c r="Q838" s="174"/>
      <c r="R838" s="174"/>
      <c r="S838" s="174"/>
      <c r="T838" s="175"/>
      <c r="AT838" s="170" t="s">
        <v>166</v>
      </c>
      <c r="AU838" s="170" t="s">
        <v>84</v>
      </c>
      <c r="AV838" s="168" t="s">
        <v>84</v>
      </c>
      <c r="AW838" s="168" t="s">
        <v>31</v>
      </c>
      <c r="AX838" s="168" t="s">
        <v>75</v>
      </c>
      <c r="AY838" s="170" t="s">
        <v>158</v>
      </c>
    </row>
    <row r="839" spans="2:51" s="168" customFormat="1" ht="22.5">
      <c r="B839" s="169"/>
      <c r="D839" s="162" t="s">
        <v>166</v>
      </c>
      <c r="E839" s="170" t="s">
        <v>1</v>
      </c>
      <c r="F839" s="171" t="s">
        <v>871</v>
      </c>
      <c r="H839" s="172">
        <v>8.4169999999999998</v>
      </c>
      <c r="L839" s="169"/>
      <c r="M839" s="173"/>
      <c r="N839" s="174"/>
      <c r="O839" s="174"/>
      <c r="P839" s="174"/>
      <c r="Q839" s="174"/>
      <c r="R839" s="174"/>
      <c r="S839" s="174"/>
      <c r="T839" s="175"/>
      <c r="AT839" s="170" t="s">
        <v>166</v>
      </c>
      <c r="AU839" s="170" t="s">
        <v>84</v>
      </c>
      <c r="AV839" s="168" t="s">
        <v>84</v>
      </c>
      <c r="AW839" s="168" t="s">
        <v>31</v>
      </c>
      <c r="AX839" s="168" t="s">
        <v>75</v>
      </c>
      <c r="AY839" s="170" t="s">
        <v>158</v>
      </c>
    </row>
    <row r="840" spans="2:51" s="168" customFormat="1">
      <c r="B840" s="169"/>
      <c r="D840" s="162" t="s">
        <v>166</v>
      </c>
      <c r="E840" s="170" t="s">
        <v>1</v>
      </c>
      <c r="F840" s="171" t="s">
        <v>872</v>
      </c>
      <c r="H840" s="172">
        <v>3.5670000000000002</v>
      </c>
      <c r="L840" s="169"/>
      <c r="M840" s="173"/>
      <c r="N840" s="174"/>
      <c r="O840" s="174"/>
      <c r="P840" s="174"/>
      <c r="Q840" s="174"/>
      <c r="R840" s="174"/>
      <c r="S840" s="174"/>
      <c r="T840" s="175"/>
      <c r="AT840" s="170" t="s">
        <v>166</v>
      </c>
      <c r="AU840" s="170" t="s">
        <v>84</v>
      </c>
      <c r="AV840" s="168" t="s">
        <v>84</v>
      </c>
      <c r="AW840" s="168" t="s">
        <v>31</v>
      </c>
      <c r="AX840" s="168" t="s">
        <v>75</v>
      </c>
      <c r="AY840" s="170" t="s">
        <v>158</v>
      </c>
    </row>
    <row r="841" spans="2:51" s="168" customFormat="1">
      <c r="B841" s="169"/>
      <c r="D841" s="162" t="s">
        <v>166</v>
      </c>
      <c r="E841" s="170" t="s">
        <v>1</v>
      </c>
      <c r="F841" s="171" t="s">
        <v>873</v>
      </c>
      <c r="H841" s="172">
        <v>3.5670000000000002</v>
      </c>
      <c r="L841" s="169"/>
      <c r="M841" s="173"/>
      <c r="N841" s="174"/>
      <c r="O841" s="174"/>
      <c r="P841" s="174"/>
      <c r="Q841" s="174"/>
      <c r="R841" s="174"/>
      <c r="S841" s="174"/>
      <c r="T841" s="175"/>
      <c r="AT841" s="170" t="s">
        <v>166</v>
      </c>
      <c r="AU841" s="170" t="s">
        <v>84</v>
      </c>
      <c r="AV841" s="168" t="s">
        <v>84</v>
      </c>
      <c r="AW841" s="168" t="s">
        <v>31</v>
      </c>
      <c r="AX841" s="168" t="s">
        <v>75</v>
      </c>
      <c r="AY841" s="170" t="s">
        <v>158</v>
      </c>
    </row>
    <row r="842" spans="2:51" s="168" customFormat="1" ht="22.5">
      <c r="B842" s="169"/>
      <c r="D842" s="162" t="s">
        <v>166</v>
      </c>
      <c r="E842" s="170" t="s">
        <v>1</v>
      </c>
      <c r="F842" s="171" t="s">
        <v>874</v>
      </c>
      <c r="H842" s="172">
        <v>8.2590000000000003</v>
      </c>
      <c r="L842" s="169"/>
      <c r="M842" s="173"/>
      <c r="N842" s="174"/>
      <c r="O842" s="174"/>
      <c r="P842" s="174"/>
      <c r="Q842" s="174"/>
      <c r="R842" s="174"/>
      <c r="S842" s="174"/>
      <c r="T842" s="175"/>
      <c r="AT842" s="170" t="s">
        <v>166</v>
      </c>
      <c r="AU842" s="170" t="s">
        <v>84</v>
      </c>
      <c r="AV842" s="168" t="s">
        <v>84</v>
      </c>
      <c r="AW842" s="168" t="s">
        <v>31</v>
      </c>
      <c r="AX842" s="168" t="s">
        <v>75</v>
      </c>
      <c r="AY842" s="170" t="s">
        <v>158</v>
      </c>
    </row>
    <row r="843" spans="2:51" s="168" customFormat="1">
      <c r="B843" s="169"/>
      <c r="D843" s="162" t="s">
        <v>166</v>
      </c>
      <c r="E843" s="170" t="s">
        <v>1</v>
      </c>
      <c r="F843" s="171" t="s">
        <v>875</v>
      </c>
      <c r="H843" s="172">
        <v>6.7140000000000004</v>
      </c>
      <c r="L843" s="169"/>
      <c r="M843" s="173"/>
      <c r="N843" s="174"/>
      <c r="O843" s="174"/>
      <c r="P843" s="174"/>
      <c r="Q843" s="174"/>
      <c r="R843" s="174"/>
      <c r="S843" s="174"/>
      <c r="T843" s="175"/>
      <c r="AT843" s="170" t="s">
        <v>166</v>
      </c>
      <c r="AU843" s="170" t="s">
        <v>84</v>
      </c>
      <c r="AV843" s="168" t="s">
        <v>84</v>
      </c>
      <c r="AW843" s="168" t="s">
        <v>31</v>
      </c>
      <c r="AX843" s="168" t="s">
        <v>75</v>
      </c>
      <c r="AY843" s="170" t="s">
        <v>158</v>
      </c>
    </row>
    <row r="844" spans="2:51" s="168" customFormat="1" ht="22.5">
      <c r="B844" s="169"/>
      <c r="D844" s="162" t="s">
        <v>166</v>
      </c>
      <c r="E844" s="170" t="s">
        <v>1</v>
      </c>
      <c r="F844" s="171" t="s">
        <v>876</v>
      </c>
      <c r="H844" s="172">
        <v>6.7560000000000002</v>
      </c>
      <c r="L844" s="169"/>
      <c r="M844" s="173"/>
      <c r="N844" s="174"/>
      <c r="O844" s="174"/>
      <c r="P844" s="174"/>
      <c r="Q844" s="174"/>
      <c r="R844" s="174"/>
      <c r="S844" s="174"/>
      <c r="T844" s="175"/>
      <c r="AT844" s="170" t="s">
        <v>166</v>
      </c>
      <c r="AU844" s="170" t="s">
        <v>84</v>
      </c>
      <c r="AV844" s="168" t="s">
        <v>84</v>
      </c>
      <c r="AW844" s="168" t="s">
        <v>31</v>
      </c>
      <c r="AX844" s="168" t="s">
        <v>75</v>
      </c>
      <c r="AY844" s="170" t="s">
        <v>158</v>
      </c>
    </row>
    <row r="845" spans="2:51" s="168" customFormat="1">
      <c r="B845" s="169"/>
      <c r="D845" s="162" t="s">
        <v>166</v>
      </c>
      <c r="E845" s="170" t="s">
        <v>1</v>
      </c>
      <c r="F845" s="171" t="s">
        <v>877</v>
      </c>
      <c r="H845" s="172">
        <v>3.15</v>
      </c>
      <c r="L845" s="169"/>
      <c r="M845" s="173"/>
      <c r="N845" s="174"/>
      <c r="O845" s="174"/>
      <c r="P845" s="174"/>
      <c r="Q845" s="174"/>
      <c r="R845" s="174"/>
      <c r="S845" s="174"/>
      <c r="T845" s="175"/>
      <c r="AT845" s="170" t="s">
        <v>166</v>
      </c>
      <c r="AU845" s="170" t="s">
        <v>84</v>
      </c>
      <c r="AV845" s="168" t="s">
        <v>84</v>
      </c>
      <c r="AW845" s="168" t="s">
        <v>31</v>
      </c>
      <c r="AX845" s="168" t="s">
        <v>75</v>
      </c>
      <c r="AY845" s="170" t="s">
        <v>158</v>
      </c>
    </row>
    <row r="846" spans="2:51" s="168" customFormat="1">
      <c r="B846" s="169"/>
      <c r="D846" s="162" t="s">
        <v>166</v>
      </c>
      <c r="E846" s="170" t="s">
        <v>1</v>
      </c>
      <c r="F846" s="171" t="s">
        <v>878</v>
      </c>
      <c r="H846" s="172">
        <v>8.2620000000000005</v>
      </c>
      <c r="L846" s="169"/>
      <c r="M846" s="173"/>
      <c r="N846" s="174"/>
      <c r="O846" s="174"/>
      <c r="P846" s="174"/>
      <c r="Q846" s="174"/>
      <c r="R846" s="174"/>
      <c r="S846" s="174"/>
      <c r="T846" s="175"/>
      <c r="AT846" s="170" t="s">
        <v>166</v>
      </c>
      <c r="AU846" s="170" t="s">
        <v>84</v>
      </c>
      <c r="AV846" s="168" t="s">
        <v>84</v>
      </c>
      <c r="AW846" s="168" t="s">
        <v>31</v>
      </c>
      <c r="AX846" s="168" t="s">
        <v>75</v>
      </c>
      <c r="AY846" s="170" t="s">
        <v>158</v>
      </c>
    </row>
    <row r="847" spans="2:51" s="168" customFormat="1">
      <c r="B847" s="169"/>
      <c r="D847" s="162" t="s">
        <v>166</v>
      </c>
      <c r="E847" s="170" t="s">
        <v>1</v>
      </c>
      <c r="F847" s="171" t="s">
        <v>879</v>
      </c>
      <c r="H847" s="172">
        <v>0.99199999999999999</v>
      </c>
      <c r="L847" s="169"/>
      <c r="M847" s="173"/>
      <c r="N847" s="174"/>
      <c r="O847" s="174"/>
      <c r="P847" s="174"/>
      <c r="Q847" s="174"/>
      <c r="R847" s="174"/>
      <c r="S847" s="174"/>
      <c r="T847" s="175"/>
      <c r="AT847" s="170" t="s">
        <v>166</v>
      </c>
      <c r="AU847" s="170" t="s">
        <v>84</v>
      </c>
      <c r="AV847" s="168" t="s">
        <v>84</v>
      </c>
      <c r="AW847" s="168" t="s">
        <v>31</v>
      </c>
      <c r="AX847" s="168" t="s">
        <v>75</v>
      </c>
      <c r="AY847" s="170" t="s">
        <v>158</v>
      </c>
    </row>
    <row r="848" spans="2:51" s="184" customFormat="1">
      <c r="B848" s="185"/>
      <c r="D848" s="162" t="s">
        <v>166</v>
      </c>
      <c r="E848" s="186" t="s">
        <v>1</v>
      </c>
      <c r="F848" s="187" t="s">
        <v>219</v>
      </c>
      <c r="H848" s="188">
        <v>100.87200000000001</v>
      </c>
      <c r="L848" s="185"/>
      <c r="M848" s="189"/>
      <c r="N848" s="190"/>
      <c r="O848" s="190"/>
      <c r="P848" s="190"/>
      <c r="Q848" s="190"/>
      <c r="R848" s="190"/>
      <c r="S848" s="190"/>
      <c r="T848" s="191"/>
      <c r="AT848" s="186" t="s">
        <v>166</v>
      </c>
      <c r="AU848" s="186" t="s">
        <v>84</v>
      </c>
      <c r="AV848" s="184" t="s">
        <v>87</v>
      </c>
      <c r="AW848" s="184" t="s">
        <v>31</v>
      </c>
      <c r="AX848" s="184" t="s">
        <v>75</v>
      </c>
      <c r="AY848" s="186" t="s">
        <v>158</v>
      </c>
    </row>
    <row r="849" spans="1:65" s="160" customFormat="1">
      <c r="B849" s="161"/>
      <c r="D849" s="162" t="s">
        <v>166</v>
      </c>
      <c r="E849" s="163" t="s">
        <v>1</v>
      </c>
      <c r="F849" s="164" t="s">
        <v>293</v>
      </c>
      <c r="H849" s="163" t="s">
        <v>1</v>
      </c>
      <c r="L849" s="161"/>
      <c r="M849" s="165"/>
      <c r="N849" s="166"/>
      <c r="O849" s="166"/>
      <c r="P849" s="166"/>
      <c r="Q849" s="166"/>
      <c r="R849" s="166"/>
      <c r="S849" s="166"/>
      <c r="T849" s="167"/>
      <c r="AT849" s="163" t="s">
        <v>166</v>
      </c>
      <c r="AU849" s="163" t="s">
        <v>84</v>
      </c>
      <c r="AV849" s="160" t="s">
        <v>80</v>
      </c>
      <c r="AW849" s="160" t="s">
        <v>31</v>
      </c>
      <c r="AX849" s="160" t="s">
        <v>75</v>
      </c>
      <c r="AY849" s="163" t="s">
        <v>158</v>
      </c>
    </row>
    <row r="850" spans="1:65" s="168" customFormat="1">
      <c r="B850" s="169"/>
      <c r="D850" s="162" t="s">
        <v>166</v>
      </c>
      <c r="E850" s="170" t="s">
        <v>1</v>
      </c>
      <c r="F850" s="171" t="s">
        <v>880</v>
      </c>
      <c r="H850" s="172">
        <v>201.744</v>
      </c>
      <c r="L850" s="169"/>
      <c r="M850" s="173"/>
      <c r="N850" s="174"/>
      <c r="O850" s="174"/>
      <c r="P850" s="174"/>
      <c r="Q850" s="174"/>
      <c r="R850" s="174"/>
      <c r="S850" s="174"/>
      <c r="T850" s="175"/>
      <c r="AT850" s="170" t="s">
        <v>166</v>
      </c>
      <c r="AU850" s="170" t="s">
        <v>84</v>
      </c>
      <c r="AV850" s="168" t="s">
        <v>84</v>
      </c>
      <c r="AW850" s="168" t="s">
        <v>31</v>
      </c>
      <c r="AX850" s="168" t="s">
        <v>75</v>
      </c>
      <c r="AY850" s="170" t="s">
        <v>158</v>
      </c>
    </row>
    <row r="851" spans="1:65" s="184" customFormat="1">
      <c r="B851" s="185"/>
      <c r="D851" s="162" t="s">
        <v>166</v>
      </c>
      <c r="E851" s="186" t="s">
        <v>1</v>
      </c>
      <c r="F851" s="187" t="s">
        <v>219</v>
      </c>
      <c r="H851" s="188">
        <v>201.744</v>
      </c>
      <c r="L851" s="185"/>
      <c r="M851" s="189"/>
      <c r="N851" s="190"/>
      <c r="O851" s="190"/>
      <c r="P851" s="190"/>
      <c r="Q851" s="190"/>
      <c r="R851" s="190"/>
      <c r="S851" s="190"/>
      <c r="T851" s="191"/>
      <c r="AT851" s="186" t="s">
        <v>166</v>
      </c>
      <c r="AU851" s="186" t="s">
        <v>84</v>
      </c>
      <c r="AV851" s="184" t="s">
        <v>87</v>
      </c>
      <c r="AW851" s="184" t="s">
        <v>31</v>
      </c>
      <c r="AX851" s="184" t="s">
        <v>75</v>
      </c>
      <c r="AY851" s="186" t="s">
        <v>158</v>
      </c>
    </row>
    <row r="852" spans="1:65" s="176" customFormat="1">
      <c r="B852" s="177"/>
      <c r="D852" s="162" t="s">
        <v>166</v>
      </c>
      <c r="E852" s="178" t="s">
        <v>1</v>
      </c>
      <c r="F852" s="179" t="s">
        <v>198</v>
      </c>
      <c r="H852" s="180">
        <v>326.23</v>
      </c>
      <c r="L852" s="177"/>
      <c r="M852" s="181"/>
      <c r="N852" s="182"/>
      <c r="O852" s="182"/>
      <c r="P852" s="182"/>
      <c r="Q852" s="182"/>
      <c r="R852" s="182"/>
      <c r="S852" s="182"/>
      <c r="T852" s="183"/>
      <c r="AT852" s="178" t="s">
        <v>166</v>
      </c>
      <c r="AU852" s="178" t="s">
        <v>84</v>
      </c>
      <c r="AV852" s="176" t="s">
        <v>90</v>
      </c>
      <c r="AW852" s="176" t="s">
        <v>31</v>
      </c>
      <c r="AX852" s="176" t="s">
        <v>80</v>
      </c>
      <c r="AY852" s="178" t="s">
        <v>158</v>
      </c>
    </row>
    <row r="853" spans="1:65" s="25" customFormat="1" ht="24.2" customHeight="1">
      <c r="A853" s="21"/>
      <c r="B853" s="22"/>
      <c r="C853" s="148" t="s">
        <v>881</v>
      </c>
      <c r="D853" s="148" t="s">
        <v>160</v>
      </c>
      <c r="E853" s="149" t="s">
        <v>882</v>
      </c>
      <c r="F853" s="150" t="s">
        <v>883</v>
      </c>
      <c r="G853" s="151" t="s">
        <v>884</v>
      </c>
      <c r="H853" s="3"/>
      <c r="I853" s="1"/>
      <c r="J853" s="153">
        <f>ROUND(I853*H853,2)</f>
        <v>0</v>
      </c>
      <c r="K853" s="150" t="s">
        <v>164</v>
      </c>
      <c r="L853" s="22"/>
      <c r="M853" s="154" t="s">
        <v>1</v>
      </c>
      <c r="N853" s="155" t="s">
        <v>40</v>
      </c>
      <c r="O853" s="49"/>
      <c r="P853" s="156">
        <f>O853*H853</f>
        <v>0</v>
      </c>
      <c r="Q853" s="156">
        <v>0</v>
      </c>
      <c r="R853" s="156">
        <f>Q853*H853</f>
        <v>0</v>
      </c>
      <c r="S853" s="156">
        <v>0</v>
      </c>
      <c r="T853" s="157">
        <f>S853*H853</f>
        <v>0</v>
      </c>
      <c r="U853" s="21"/>
      <c r="V853" s="21"/>
      <c r="W853" s="21"/>
      <c r="X853" s="21"/>
      <c r="Y853" s="21"/>
      <c r="Z853" s="21"/>
      <c r="AA853" s="21"/>
      <c r="AB853" s="21"/>
      <c r="AC853" s="21"/>
      <c r="AD853" s="21"/>
      <c r="AE853" s="21"/>
      <c r="AR853" s="158" t="s">
        <v>403</v>
      </c>
      <c r="AT853" s="158" t="s">
        <v>160</v>
      </c>
      <c r="AU853" s="158" t="s">
        <v>84</v>
      </c>
      <c r="AY853" s="8" t="s">
        <v>158</v>
      </c>
      <c r="BE853" s="159">
        <f>IF(N853="základní",J853,0)</f>
        <v>0</v>
      </c>
      <c r="BF853" s="159">
        <f>IF(N853="snížená",J853,0)</f>
        <v>0</v>
      </c>
      <c r="BG853" s="159">
        <f>IF(N853="zákl. přenesená",J853,0)</f>
        <v>0</v>
      </c>
      <c r="BH853" s="159">
        <f>IF(N853="sníž. přenesená",J853,0)</f>
        <v>0</v>
      </c>
      <c r="BI853" s="159">
        <f>IF(N853="nulová",J853,0)</f>
        <v>0</v>
      </c>
      <c r="BJ853" s="8" t="s">
        <v>80</v>
      </c>
      <c r="BK853" s="159">
        <f>ROUND(I853*H853,2)</f>
        <v>0</v>
      </c>
      <c r="BL853" s="8" t="s">
        <v>403</v>
      </c>
      <c r="BM853" s="158" t="s">
        <v>885</v>
      </c>
    </row>
    <row r="854" spans="1:65" s="135" customFormat="1" ht="22.7" customHeight="1">
      <c r="B854" s="136"/>
      <c r="D854" s="137" t="s">
        <v>74</v>
      </c>
      <c r="E854" s="146" t="s">
        <v>886</v>
      </c>
      <c r="F854" s="146" t="s">
        <v>887</v>
      </c>
      <c r="J854" s="147">
        <f>BK854</f>
        <v>0</v>
      </c>
      <c r="L854" s="136"/>
      <c r="M854" s="140"/>
      <c r="N854" s="141"/>
      <c r="O854" s="141"/>
      <c r="P854" s="142">
        <f>SUM(P855:P863)</f>
        <v>0</v>
      </c>
      <c r="Q854" s="141"/>
      <c r="R854" s="142">
        <f>SUM(R855:R863)</f>
        <v>7.1239999999999998E-2</v>
      </c>
      <c r="S854" s="141"/>
      <c r="T854" s="143">
        <f>SUM(T855:T863)</f>
        <v>0</v>
      </c>
      <c r="AR854" s="137" t="s">
        <v>84</v>
      </c>
      <c r="AT854" s="144" t="s">
        <v>74</v>
      </c>
      <c r="AU854" s="144" t="s">
        <v>80</v>
      </c>
      <c r="AY854" s="137" t="s">
        <v>158</v>
      </c>
      <c r="BK854" s="145">
        <f>SUM(BK855:BK863)</f>
        <v>0</v>
      </c>
    </row>
    <row r="855" spans="1:65" s="25" customFormat="1" ht="33" customHeight="1">
      <c r="A855" s="21"/>
      <c r="B855" s="22"/>
      <c r="C855" s="148" t="s">
        <v>888</v>
      </c>
      <c r="D855" s="148" t="s">
        <v>160</v>
      </c>
      <c r="E855" s="149" t="s">
        <v>889</v>
      </c>
      <c r="F855" s="150" t="s">
        <v>890</v>
      </c>
      <c r="G855" s="151" t="s">
        <v>891</v>
      </c>
      <c r="H855" s="152">
        <v>33</v>
      </c>
      <c r="I855" s="1"/>
      <c r="J855" s="153">
        <f>ROUND(I855*H855,2)</f>
        <v>0</v>
      </c>
      <c r="K855" s="150" t="s">
        <v>1</v>
      </c>
      <c r="L855" s="22"/>
      <c r="M855" s="154" t="s">
        <v>1</v>
      </c>
      <c r="N855" s="155" t="s">
        <v>40</v>
      </c>
      <c r="O855" s="49"/>
      <c r="P855" s="156">
        <f>O855*H855</f>
        <v>0</v>
      </c>
      <c r="Q855" s="156">
        <v>5.1999999999999995E-4</v>
      </c>
      <c r="R855" s="156">
        <f>Q855*H855</f>
        <v>1.7159999999999998E-2</v>
      </c>
      <c r="S855" s="156">
        <v>0</v>
      </c>
      <c r="T855" s="157">
        <f>S855*H855</f>
        <v>0</v>
      </c>
      <c r="U855" s="21"/>
      <c r="V855" s="21"/>
      <c r="W855" s="21"/>
      <c r="X855" s="21"/>
      <c r="Y855" s="21"/>
      <c r="Z855" s="21"/>
      <c r="AA855" s="21"/>
      <c r="AB855" s="21"/>
      <c r="AC855" s="21"/>
      <c r="AD855" s="21"/>
      <c r="AE855" s="21"/>
      <c r="AR855" s="158" t="s">
        <v>403</v>
      </c>
      <c r="AT855" s="158" t="s">
        <v>160</v>
      </c>
      <c r="AU855" s="158" t="s">
        <v>84</v>
      </c>
      <c r="AY855" s="8" t="s">
        <v>158</v>
      </c>
      <c r="BE855" s="159">
        <f>IF(N855="základní",J855,0)</f>
        <v>0</v>
      </c>
      <c r="BF855" s="159">
        <f>IF(N855="snížená",J855,0)</f>
        <v>0</v>
      </c>
      <c r="BG855" s="159">
        <f>IF(N855="zákl. přenesená",J855,0)</f>
        <v>0</v>
      </c>
      <c r="BH855" s="159">
        <f>IF(N855="sníž. přenesená",J855,0)</f>
        <v>0</v>
      </c>
      <c r="BI855" s="159">
        <f>IF(N855="nulová",J855,0)</f>
        <v>0</v>
      </c>
      <c r="BJ855" s="8" t="s">
        <v>80</v>
      </c>
      <c r="BK855" s="159">
        <f>ROUND(I855*H855,2)</f>
        <v>0</v>
      </c>
      <c r="BL855" s="8" t="s">
        <v>403</v>
      </c>
      <c r="BM855" s="158" t="s">
        <v>892</v>
      </c>
    </row>
    <row r="856" spans="1:65" s="25" customFormat="1" ht="24.2" customHeight="1">
      <c r="A856" s="21"/>
      <c r="B856" s="22"/>
      <c r="C856" s="148" t="s">
        <v>893</v>
      </c>
      <c r="D856" s="148" t="s">
        <v>160</v>
      </c>
      <c r="E856" s="149" t="s">
        <v>894</v>
      </c>
      <c r="F856" s="150" t="s">
        <v>895</v>
      </c>
      <c r="G856" s="151" t="s">
        <v>891</v>
      </c>
      <c r="H856" s="152">
        <v>6</v>
      </c>
      <c r="I856" s="1"/>
      <c r="J856" s="153">
        <f>ROUND(I856*H856,2)</f>
        <v>0</v>
      </c>
      <c r="K856" s="150" t="s">
        <v>1</v>
      </c>
      <c r="L856" s="22"/>
      <c r="M856" s="154" t="s">
        <v>1</v>
      </c>
      <c r="N856" s="155" t="s">
        <v>40</v>
      </c>
      <c r="O856" s="49"/>
      <c r="P856" s="156">
        <f>O856*H856</f>
        <v>0</v>
      </c>
      <c r="Q856" s="156">
        <v>5.1999999999999995E-4</v>
      </c>
      <c r="R856" s="156">
        <f>Q856*H856</f>
        <v>3.1199999999999995E-3</v>
      </c>
      <c r="S856" s="156">
        <v>0</v>
      </c>
      <c r="T856" s="157">
        <f>S856*H856</f>
        <v>0</v>
      </c>
      <c r="U856" s="21"/>
      <c r="V856" s="21"/>
      <c r="W856" s="21"/>
      <c r="X856" s="21"/>
      <c r="Y856" s="21"/>
      <c r="Z856" s="21"/>
      <c r="AA856" s="21"/>
      <c r="AB856" s="21"/>
      <c r="AC856" s="21"/>
      <c r="AD856" s="21"/>
      <c r="AE856" s="21"/>
      <c r="AR856" s="158" t="s">
        <v>403</v>
      </c>
      <c r="AT856" s="158" t="s">
        <v>160</v>
      </c>
      <c r="AU856" s="158" t="s">
        <v>84</v>
      </c>
      <c r="AY856" s="8" t="s">
        <v>158</v>
      </c>
      <c r="BE856" s="159">
        <f>IF(N856="základní",J856,0)</f>
        <v>0</v>
      </c>
      <c r="BF856" s="159">
        <f>IF(N856="snížená",J856,0)</f>
        <v>0</v>
      </c>
      <c r="BG856" s="159">
        <f>IF(N856="zákl. přenesená",J856,0)</f>
        <v>0</v>
      </c>
      <c r="BH856" s="159">
        <f>IF(N856="sníž. přenesená",J856,0)</f>
        <v>0</v>
      </c>
      <c r="BI856" s="159">
        <f>IF(N856="nulová",J856,0)</f>
        <v>0</v>
      </c>
      <c r="BJ856" s="8" t="s">
        <v>80</v>
      </c>
      <c r="BK856" s="159">
        <f>ROUND(I856*H856,2)</f>
        <v>0</v>
      </c>
      <c r="BL856" s="8" t="s">
        <v>403</v>
      </c>
      <c r="BM856" s="158" t="s">
        <v>896</v>
      </c>
    </row>
    <row r="857" spans="1:65" s="25" customFormat="1" ht="24.2" customHeight="1">
      <c r="A857" s="21"/>
      <c r="B857" s="22"/>
      <c r="C857" s="148" t="s">
        <v>897</v>
      </c>
      <c r="D857" s="148" t="s">
        <v>160</v>
      </c>
      <c r="E857" s="149" t="s">
        <v>898</v>
      </c>
      <c r="F857" s="150" t="s">
        <v>899</v>
      </c>
      <c r="G857" s="151" t="s">
        <v>891</v>
      </c>
      <c r="H857" s="152">
        <v>49</v>
      </c>
      <c r="I857" s="1"/>
      <c r="J857" s="153">
        <f>ROUND(I857*H857,2)</f>
        <v>0</v>
      </c>
      <c r="K857" s="150" t="s">
        <v>1</v>
      </c>
      <c r="L857" s="22"/>
      <c r="M857" s="154" t="s">
        <v>1</v>
      </c>
      <c r="N857" s="155" t="s">
        <v>40</v>
      </c>
      <c r="O857" s="49"/>
      <c r="P857" s="156">
        <f>O857*H857</f>
        <v>0</v>
      </c>
      <c r="Q857" s="156">
        <v>5.1999999999999995E-4</v>
      </c>
      <c r="R857" s="156">
        <f>Q857*H857</f>
        <v>2.5479999999999999E-2</v>
      </c>
      <c r="S857" s="156">
        <v>0</v>
      </c>
      <c r="T857" s="157">
        <f>S857*H857</f>
        <v>0</v>
      </c>
      <c r="U857" s="21"/>
      <c r="V857" s="21"/>
      <c r="W857" s="21"/>
      <c r="X857" s="21"/>
      <c r="Y857" s="21"/>
      <c r="Z857" s="21"/>
      <c r="AA857" s="21"/>
      <c r="AB857" s="21"/>
      <c r="AC857" s="21"/>
      <c r="AD857" s="21"/>
      <c r="AE857" s="21"/>
      <c r="AR857" s="158" t="s">
        <v>403</v>
      </c>
      <c r="AT857" s="158" t="s">
        <v>160</v>
      </c>
      <c r="AU857" s="158" t="s">
        <v>84</v>
      </c>
      <c r="AY857" s="8" t="s">
        <v>158</v>
      </c>
      <c r="BE857" s="159">
        <f>IF(N857="základní",J857,0)</f>
        <v>0</v>
      </c>
      <c r="BF857" s="159">
        <f>IF(N857="snížená",J857,0)</f>
        <v>0</v>
      </c>
      <c r="BG857" s="159">
        <f>IF(N857="zákl. přenesená",J857,0)</f>
        <v>0</v>
      </c>
      <c r="BH857" s="159">
        <f>IF(N857="sníž. přenesená",J857,0)</f>
        <v>0</v>
      </c>
      <c r="BI857" s="159">
        <f>IF(N857="nulová",J857,0)</f>
        <v>0</v>
      </c>
      <c r="BJ857" s="8" t="s">
        <v>80</v>
      </c>
      <c r="BK857" s="159">
        <f>ROUND(I857*H857,2)</f>
        <v>0</v>
      </c>
      <c r="BL857" s="8" t="s">
        <v>403</v>
      </c>
      <c r="BM857" s="158" t="s">
        <v>900</v>
      </c>
    </row>
    <row r="858" spans="1:65" s="25" customFormat="1" ht="24.2" customHeight="1">
      <c r="A858" s="21"/>
      <c r="B858" s="22"/>
      <c r="C858" s="148" t="s">
        <v>901</v>
      </c>
      <c r="D858" s="148" t="s">
        <v>160</v>
      </c>
      <c r="E858" s="149" t="s">
        <v>902</v>
      </c>
      <c r="F858" s="150" t="s">
        <v>903</v>
      </c>
      <c r="G858" s="151" t="s">
        <v>891</v>
      </c>
      <c r="H858" s="152">
        <v>48</v>
      </c>
      <c r="I858" s="1"/>
      <c r="J858" s="153">
        <f>ROUND(I858*H858,2)</f>
        <v>0</v>
      </c>
      <c r="K858" s="150" t="s">
        <v>1</v>
      </c>
      <c r="L858" s="22"/>
      <c r="M858" s="154" t="s">
        <v>1</v>
      </c>
      <c r="N858" s="155" t="s">
        <v>40</v>
      </c>
      <c r="O858" s="49"/>
      <c r="P858" s="156">
        <f>O858*H858</f>
        <v>0</v>
      </c>
      <c r="Q858" s="156">
        <v>5.1999999999999995E-4</v>
      </c>
      <c r="R858" s="156">
        <f>Q858*H858</f>
        <v>2.4959999999999996E-2</v>
      </c>
      <c r="S858" s="156">
        <v>0</v>
      </c>
      <c r="T858" s="157">
        <f>S858*H858</f>
        <v>0</v>
      </c>
      <c r="U858" s="21"/>
      <c r="V858" s="21"/>
      <c r="W858" s="21"/>
      <c r="X858" s="21"/>
      <c r="Y858" s="21"/>
      <c r="Z858" s="21"/>
      <c r="AA858" s="21"/>
      <c r="AB858" s="21"/>
      <c r="AC858" s="21"/>
      <c r="AD858" s="21"/>
      <c r="AE858" s="21"/>
      <c r="AR858" s="158" t="s">
        <v>403</v>
      </c>
      <c r="AT858" s="158" t="s">
        <v>160</v>
      </c>
      <c r="AU858" s="158" t="s">
        <v>84</v>
      </c>
      <c r="AY858" s="8" t="s">
        <v>158</v>
      </c>
      <c r="BE858" s="159">
        <f>IF(N858="základní",J858,0)</f>
        <v>0</v>
      </c>
      <c r="BF858" s="159">
        <f>IF(N858="snížená",J858,0)</f>
        <v>0</v>
      </c>
      <c r="BG858" s="159">
        <f>IF(N858="zákl. přenesená",J858,0)</f>
        <v>0</v>
      </c>
      <c r="BH858" s="159">
        <f>IF(N858="sníž. přenesená",J858,0)</f>
        <v>0</v>
      </c>
      <c r="BI858" s="159">
        <f>IF(N858="nulová",J858,0)</f>
        <v>0</v>
      </c>
      <c r="BJ858" s="8" t="s">
        <v>80</v>
      </c>
      <c r="BK858" s="159">
        <f>ROUND(I858*H858,2)</f>
        <v>0</v>
      </c>
      <c r="BL858" s="8" t="s">
        <v>403</v>
      </c>
      <c r="BM858" s="158" t="s">
        <v>904</v>
      </c>
    </row>
    <row r="859" spans="1:65" s="25" customFormat="1" ht="16.5" customHeight="1">
      <c r="A859" s="21"/>
      <c r="B859" s="22"/>
      <c r="C859" s="148" t="s">
        <v>905</v>
      </c>
      <c r="D859" s="148" t="s">
        <v>160</v>
      </c>
      <c r="E859" s="149" t="s">
        <v>906</v>
      </c>
      <c r="F859" s="150" t="s">
        <v>907</v>
      </c>
      <c r="G859" s="151" t="s">
        <v>891</v>
      </c>
      <c r="H859" s="152">
        <v>1</v>
      </c>
      <c r="I859" s="1"/>
      <c r="J859" s="153">
        <f>ROUND(I859*H859,2)</f>
        <v>0</v>
      </c>
      <c r="K859" s="150" t="s">
        <v>1</v>
      </c>
      <c r="L859" s="22"/>
      <c r="M859" s="154" t="s">
        <v>1</v>
      </c>
      <c r="N859" s="155" t="s">
        <v>40</v>
      </c>
      <c r="O859" s="49"/>
      <c r="P859" s="156">
        <f>O859*H859</f>
        <v>0</v>
      </c>
      <c r="Q859" s="156">
        <v>5.1999999999999995E-4</v>
      </c>
      <c r="R859" s="156">
        <f>Q859*H859</f>
        <v>5.1999999999999995E-4</v>
      </c>
      <c r="S859" s="156">
        <v>0</v>
      </c>
      <c r="T859" s="157">
        <f>S859*H859</f>
        <v>0</v>
      </c>
      <c r="U859" s="21"/>
      <c r="V859" s="21"/>
      <c r="W859" s="21"/>
      <c r="X859" s="21"/>
      <c r="Y859" s="21"/>
      <c r="Z859" s="21"/>
      <c r="AA859" s="21"/>
      <c r="AB859" s="21"/>
      <c r="AC859" s="21"/>
      <c r="AD859" s="21"/>
      <c r="AE859" s="21"/>
      <c r="AR859" s="158" t="s">
        <v>403</v>
      </c>
      <c r="AT859" s="158" t="s">
        <v>160</v>
      </c>
      <c r="AU859" s="158" t="s">
        <v>84</v>
      </c>
      <c r="AY859" s="8" t="s">
        <v>158</v>
      </c>
      <c r="BE859" s="159">
        <f>IF(N859="základní",J859,0)</f>
        <v>0</v>
      </c>
      <c r="BF859" s="159">
        <f>IF(N859="snížená",J859,0)</f>
        <v>0</v>
      </c>
      <c r="BG859" s="159">
        <f>IF(N859="zákl. přenesená",J859,0)</f>
        <v>0</v>
      </c>
      <c r="BH859" s="159">
        <f>IF(N859="sníž. přenesená",J859,0)</f>
        <v>0</v>
      </c>
      <c r="BI859" s="159">
        <f>IF(N859="nulová",J859,0)</f>
        <v>0</v>
      </c>
      <c r="BJ859" s="8" t="s">
        <v>80</v>
      </c>
      <c r="BK859" s="159">
        <f>ROUND(I859*H859,2)</f>
        <v>0</v>
      </c>
      <c r="BL859" s="8" t="s">
        <v>403</v>
      </c>
      <c r="BM859" s="158" t="s">
        <v>908</v>
      </c>
    </row>
    <row r="860" spans="1:65" s="160" customFormat="1">
      <c r="B860" s="161"/>
      <c r="D860" s="162" t="s">
        <v>166</v>
      </c>
      <c r="E860" s="163" t="s">
        <v>1</v>
      </c>
      <c r="F860" s="164" t="s">
        <v>909</v>
      </c>
      <c r="H860" s="163" t="s">
        <v>1</v>
      </c>
      <c r="L860" s="161"/>
      <c r="M860" s="165"/>
      <c r="N860" s="166"/>
      <c r="O860" s="166"/>
      <c r="P860" s="166"/>
      <c r="Q860" s="166"/>
      <c r="R860" s="166"/>
      <c r="S860" s="166"/>
      <c r="T860" s="167"/>
      <c r="AT860" s="163" t="s">
        <v>166</v>
      </c>
      <c r="AU860" s="163" t="s">
        <v>84</v>
      </c>
      <c r="AV860" s="160" t="s">
        <v>80</v>
      </c>
      <c r="AW860" s="160" t="s">
        <v>31</v>
      </c>
      <c r="AX860" s="160" t="s">
        <v>75</v>
      </c>
      <c r="AY860" s="163" t="s">
        <v>158</v>
      </c>
    </row>
    <row r="861" spans="1:65" s="160" customFormat="1" ht="22.5">
      <c r="B861" s="161"/>
      <c r="D861" s="162" t="s">
        <v>166</v>
      </c>
      <c r="E861" s="163" t="s">
        <v>1</v>
      </c>
      <c r="F861" s="164" t="s">
        <v>910</v>
      </c>
      <c r="H861" s="163" t="s">
        <v>1</v>
      </c>
      <c r="L861" s="161"/>
      <c r="M861" s="165"/>
      <c r="N861" s="166"/>
      <c r="O861" s="166"/>
      <c r="P861" s="166"/>
      <c r="Q861" s="166"/>
      <c r="R861" s="166"/>
      <c r="S861" s="166"/>
      <c r="T861" s="167"/>
      <c r="AT861" s="163" t="s">
        <v>166</v>
      </c>
      <c r="AU861" s="163" t="s">
        <v>84</v>
      </c>
      <c r="AV861" s="160" t="s">
        <v>80</v>
      </c>
      <c r="AW861" s="160" t="s">
        <v>31</v>
      </c>
      <c r="AX861" s="160" t="s">
        <v>75</v>
      </c>
      <c r="AY861" s="163" t="s">
        <v>158</v>
      </c>
    </row>
    <row r="862" spans="1:65" s="168" customFormat="1">
      <c r="B862" s="169"/>
      <c r="D862" s="162" t="s">
        <v>166</v>
      </c>
      <c r="E862" s="170" t="s">
        <v>1</v>
      </c>
      <c r="F862" s="171" t="s">
        <v>80</v>
      </c>
      <c r="H862" s="172">
        <v>1</v>
      </c>
      <c r="L862" s="169"/>
      <c r="M862" s="173"/>
      <c r="N862" s="174"/>
      <c r="O862" s="174"/>
      <c r="P862" s="174"/>
      <c r="Q862" s="174"/>
      <c r="R862" s="174"/>
      <c r="S862" s="174"/>
      <c r="T862" s="175"/>
      <c r="AT862" s="170" t="s">
        <v>166</v>
      </c>
      <c r="AU862" s="170" t="s">
        <v>84</v>
      </c>
      <c r="AV862" s="168" t="s">
        <v>84</v>
      </c>
      <c r="AW862" s="168" t="s">
        <v>31</v>
      </c>
      <c r="AX862" s="168" t="s">
        <v>80</v>
      </c>
      <c r="AY862" s="170" t="s">
        <v>158</v>
      </c>
    </row>
    <row r="863" spans="1:65" s="25" customFormat="1" ht="24.2" customHeight="1">
      <c r="A863" s="21"/>
      <c r="B863" s="22"/>
      <c r="C863" s="148" t="s">
        <v>911</v>
      </c>
      <c r="D863" s="148" t="s">
        <v>160</v>
      </c>
      <c r="E863" s="149" t="s">
        <v>912</v>
      </c>
      <c r="F863" s="150" t="s">
        <v>913</v>
      </c>
      <c r="G863" s="151" t="s">
        <v>884</v>
      </c>
      <c r="H863" s="3"/>
      <c r="I863" s="1"/>
      <c r="J863" s="153">
        <f>ROUND(I863*H863,2)</f>
        <v>0</v>
      </c>
      <c r="K863" s="150" t="s">
        <v>164</v>
      </c>
      <c r="L863" s="22"/>
      <c r="M863" s="154" t="s">
        <v>1</v>
      </c>
      <c r="N863" s="155" t="s">
        <v>40</v>
      </c>
      <c r="O863" s="49"/>
      <c r="P863" s="156">
        <f>O863*H863</f>
        <v>0</v>
      </c>
      <c r="Q863" s="156">
        <v>0</v>
      </c>
      <c r="R863" s="156">
        <f>Q863*H863</f>
        <v>0</v>
      </c>
      <c r="S863" s="156">
        <v>0</v>
      </c>
      <c r="T863" s="157">
        <f>S863*H863</f>
        <v>0</v>
      </c>
      <c r="U863" s="21"/>
      <c r="V863" s="21"/>
      <c r="W863" s="21"/>
      <c r="X863" s="21"/>
      <c r="Y863" s="21"/>
      <c r="Z863" s="21"/>
      <c r="AA863" s="21"/>
      <c r="AB863" s="21"/>
      <c r="AC863" s="21"/>
      <c r="AD863" s="21"/>
      <c r="AE863" s="21"/>
      <c r="AR863" s="158" t="s">
        <v>403</v>
      </c>
      <c r="AT863" s="158" t="s">
        <v>160</v>
      </c>
      <c r="AU863" s="158" t="s">
        <v>84</v>
      </c>
      <c r="AY863" s="8" t="s">
        <v>158</v>
      </c>
      <c r="BE863" s="159">
        <f>IF(N863="základní",J863,0)</f>
        <v>0</v>
      </c>
      <c r="BF863" s="159">
        <f>IF(N863="snížená",J863,0)</f>
        <v>0</v>
      </c>
      <c r="BG863" s="159">
        <f>IF(N863="zákl. přenesená",J863,0)</f>
        <v>0</v>
      </c>
      <c r="BH863" s="159">
        <f>IF(N863="sníž. přenesená",J863,0)</f>
        <v>0</v>
      </c>
      <c r="BI863" s="159">
        <f>IF(N863="nulová",J863,0)</f>
        <v>0</v>
      </c>
      <c r="BJ863" s="8" t="s">
        <v>80</v>
      </c>
      <c r="BK863" s="159">
        <f>ROUND(I863*H863,2)</f>
        <v>0</v>
      </c>
      <c r="BL863" s="8" t="s">
        <v>403</v>
      </c>
      <c r="BM863" s="158" t="s">
        <v>914</v>
      </c>
    </row>
    <row r="864" spans="1:65" s="135" customFormat="1" ht="22.7" customHeight="1">
      <c r="B864" s="136"/>
      <c r="D864" s="137" t="s">
        <v>74</v>
      </c>
      <c r="E864" s="146" t="s">
        <v>915</v>
      </c>
      <c r="F864" s="146" t="s">
        <v>916</v>
      </c>
      <c r="J864" s="147">
        <f>BK864</f>
        <v>0</v>
      </c>
      <c r="L864" s="136"/>
      <c r="M864" s="140"/>
      <c r="N864" s="141"/>
      <c r="O864" s="141"/>
      <c r="P864" s="142">
        <f>SUM(P865:P873)</f>
        <v>0</v>
      </c>
      <c r="Q864" s="141"/>
      <c r="R864" s="142">
        <f>SUM(R865:R873)</f>
        <v>0.22773000000000002</v>
      </c>
      <c r="S864" s="141"/>
      <c r="T864" s="143">
        <f>SUM(T865:T873)</f>
        <v>0</v>
      </c>
      <c r="AR864" s="137" t="s">
        <v>84</v>
      </c>
      <c r="AT864" s="144" t="s">
        <v>74</v>
      </c>
      <c r="AU864" s="144" t="s">
        <v>80</v>
      </c>
      <c r="AY864" s="137" t="s">
        <v>158</v>
      </c>
      <c r="BK864" s="145">
        <f>SUM(BK865:BK873)</f>
        <v>0</v>
      </c>
    </row>
    <row r="865" spans="1:65" s="25" customFormat="1" ht="16.5" customHeight="1">
      <c r="A865" s="21"/>
      <c r="B865" s="22"/>
      <c r="C865" s="148" t="s">
        <v>917</v>
      </c>
      <c r="D865" s="148" t="s">
        <v>160</v>
      </c>
      <c r="E865" s="149" t="s">
        <v>918</v>
      </c>
      <c r="F865" s="150" t="s">
        <v>919</v>
      </c>
      <c r="G865" s="151" t="s">
        <v>173</v>
      </c>
      <c r="H865" s="152">
        <v>193</v>
      </c>
      <c r="I865" s="1"/>
      <c r="J865" s="153">
        <f>ROUND(I865*H865,2)</f>
        <v>0</v>
      </c>
      <c r="K865" s="150" t="s">
        <v>1</v>
      </c>
      <c r="L865" s="22"/>
      <c r="M865" s="154" t="s">
        <v>1</v>
      </c>
      <c r="N865" s="155" t="s">
        <v>40</v>
      </c>
      <c r="O865" s="49"/>
      <c r="P865" s="156">
        <f>O865*H865</f>
        <v>0</v>
      </c>
      <c r="Q865" s="156">
        <v>7.7999999999999999E-4</v>
      </c>
      <c r="R865" s="156">
        <f>Q865*H865</f>
        <v>0.15054000000000001</v>
      </c>
      <c r="S865" s="156">
        <v>0</v>
      </c>
      <c r="T865" s="157">
        <f>S865*H865</f>
        <v>0</v>
      </c>
      <c r="U865" s="21"/>
      <c r="V865" s="21"/>
      <c r="W865" s="21"/>
      <c r="X865" s="21"/>
      <c r="Y865" s="21"/>
      <c r="Z865" s="21"/>
      <c r="AA865" s="21"/>
      <c r="AB865" s="21"/>
      <c r="AC865" s="21"/>
      <c r="AD865" s="21"/>
      <c r="AE865" s="21"/>
      <c r="AR865" s="158" t="s">
        <v>403</v>
      </c>
      <c r="AT865" s="158" t="s">
        <v>160</v>
      </c>
      <c r="AU865" s="158" t="s">
        <v>84</v>
      </c>
      <c r="AY865" s="8" t="s">
        <v>158</v>
      </c>
      <c r="BE865" s="159">
        <f>IF(N865="základní",J865,0)</f>
        <v>0</v>
      </c>
      <c r="BF865" s="159">
        <f>IF(N865="snížená",J865,0)</f>
        <v>0</v>
      </c>
      <c r="BG865" s="159">
        <f>IF(N865="zákl. přenesená",J865,0)</f>
        <v>0</v>
      </c>
      <c r="BH865" s="159">
        <f>IF(N865="sníž. přenesená",J865,0)</f>
        <v>0</v>
      </c>
      <c r="BI865" s="159">
        <f>IF(N865="nulová",J865,0)</f>
        <v>0</v>
      </c>
      <c r="BJ865" s="8" t="s">
        <v>80</v>
      </c>
      <c r="BK865" s="159">
        <f>ROUND(I865*H865,2)</f>
        <v>0</v>
      </c>
      <c r="BL865" s="8" t="s">
        <v>403</v>
      </c>
      <c r="BM865" s="158" t="s">
        <v>920</v>
      </c>
    </row>
    <row r="866" spans="1:65" s="160" customFormat="1">
      <c r="B866" s="161"/>
      <c r="D866" s="162" t="s">
        <v>166</v>
      </c>
      <c r="E866" s="163" t="s">
        <v>1</v>
      </c>
      <c r="F866" s="164" t="s">
        <v>921</v>
      </c>
      <c r="H866" s="163" t="s">
        <v>1</v>
      </c>
      <c r="L866" s="161"/>
      <c r="M866" s="165"/>
      <c r="N866" s="166"/>
      <c r="O866" s="166"/>
      <c r="P866" s="166"/>
      <c r="Q866" s="166"/>
      <c r="R866" s="166"/>
      <c r="S866" s="166"/>
      <c r="T866" s="167"/>
      <c r="AT866" s="163" t="s">
        <v>166</v>
      </c>
      <c r="AU866" s="163" t="s">
        <v>84</v>
      </c>
      <c r="AV866" s="160" t="s">
        <v>80</v>
      </c>
      <c r="AW866" s="160" t="s">
        <v>31</v>
      </c>
      <c r="AX866" s="160" t="s">
        <v>75</v>
      </c>
      <c r="AY866" s="163" t="s">
        <v>158</v>
      </c>
    </row>
    <row r="867" spans="1:65" s="168" customFormat="1">
      <c r="B867" s="169"/>
      <c r="D867" s="162" t="s">
        <v>166</v>
      </c>
      <c r="E867" s="170" t="s">
        <v>1</v>
      </c>
      <c r="F867" s="171" t="s">
        <v>922</v>
      </c>
      <c r="H867" s="172">
        <v>193</v>
      </c>
      <c r="L867" s="169"/>
      <c r="M867" s="173"/>
      <c r="N867" s="174"/>
      <c r="O867" s="174"/>
      <c r="P867" s="174"/>
      <c r="Q867" s="174"/>
      <c r="R867" s="174"/>
      <c r="S867" s="174"/>
      <c r="T867" s="175"/>
      <c r="AT867" s="170" t="s">
        <v>166</v>
      </c>
      <c r="AU867" s="170" t="s">
        <v>84</v>
      </c>
      <c r="AV867" s="168" t="s">
        <v>84</v>
      </c>
      <c r="AW867" s="168" t="s">
        <v>31</v>
      </c>
      <c r="AX867" s="168" t="s">
        <v>80</v>
      </c>
      <c r="AY867" s="170" t="s">
        <v>158</v>
      </c>
    </row>
    <row r="868" spans="1:65" s="25" customFormat="1" ht="16.5" customHeight="1">
      <c r="A868" s="21"/>
      <c r="B868" s="22"/>
      <c r="C868" s="148" t="s">
        <v>923</v>
      </c>
      <c r="D868" s="148" t="s">
        <v>160</v>
      </c>
      <c r="E868" s="149" t="s">
        <v>924</v>
      </c>
      <c r="F868" s="150" t="s">
        <v>925</v>
      </c>
      <c r="G868" s="151" t="s">
        <v>173</v>
      </c>
      <c r="H868" s="152">
        <v>80</v>
      </c>
      <c r="I868" s="1"/>
      <c r="J868" s="153">
        <f>ROUND(I868*H868,2)</f>
        <v>0</v>
      </c>
      <c r="K868" s="150" t="s">
        <v>1</v>
      </c>
      <c r="L868" s="22"/>
      <c r="M868" s="154" t="s">
        <v>1</v>
      </c>
      <c r="N868" s="155" t="s">
        <v>40</v>
      </c>
      <c r="O868" s="49"/>
      <c r="P868" s="156">
        <f>O868*H868</f>
        <v>0</v>
      </c>
      <c r="Q868" s="156">
        <v>9.3000000000000005E-4</v>
      </c>
      <c r="R868" s="156">
        <f>Q868*H868</f>
        <v>7.4400000000000008E-2</v>
      </c>
      <c r="S868" s="156">
        <v>0</v>
      </c>
      <c r="T868" s="157">
        <f>S868*H868</f>
        <v>0</v>
      </c>
      <c r="U868" s="21"/>
      <c r="V868" s="21"/>
      <c r="W868" s="21"/>
      <c r="X868" s="21"/>
      <c r="Y868" s="21"/>
      <c r="Z868" s="21"/>
      <c r="AA868" s="21"/>
      <c r="AB868" s="21"/>
      <c r="AC868" s="21"/>
      <c r="AD868" s="21"/>
      <c r="AE868" s="21"/>
      <c r="AR868" s="158" t="s">
        <v>403</v>
      </c>
      <c r="AT868" s="158" t="s">
        <v>160</v>
      </c>
      <c r="AU868" s="158" t="s">
        <v>84</v>
      </c>
      <c r="AY868" s="8" t="s">
        <v>158</v>
      </c>
      <c r="BE868" s="159">
        <f>IF(N868="základní",J868,0)</f>
        <v>0</v>
      </c>
      <c r="BF868" s="159">
        <f>IF(N868="snížená",J868,0)</f>
        <v>0</v>
      </c>
      <c r="BG868" s="159">
        <f>IF(N868="zákl. přenesená",J868,0)</f>
        <v>0</v>
      </c>
      <c r="BH868" s="159">
        <f>IF(N868="sníž. přenesená",J868,0)</f>
        <v>0</v>
      </c>
      <c r="BI868" s="159">
        <f>IF(N868="nulová",J868,0)</f>
        <v>0</v>
      </c>
      <c r="BJ868" s="8" t="s">
        <v>80</v>
      </c>
      <c r="BK868" s="159">
        <f>ROUND(I868*H868,2)</f>
        <v>0</v>
      </c>
      <c r="BL868" s="8" t="s">
        <v>403</v>
      </c>
      <c r="BM868" s="158" t="s">
        <v>926</v>
      </c>
    </row>
    <row r="869" spans="1:65" s="160" customFormat="1">
      <c r="B869" s="161"/>
      <c r="D869" s="162" t="s">
        <v>166</v>
      </c>
      <c r="E869" s="163" t="s">
        <v>1</v>
      </c>
      <c r="F869" s="164" t="s">
        <v>927</v>
      </c>
      <c r="H869" s="163" t="s">
        <v>1</v>
      </c>
      <c r="L869" s="161"/>
      <c r="M869" s="165"/>
      <c r="N869" s="166"/>
      <c r="O869" s="166"/>
      <c r="P869" s="166"/>
      <c r="Q869" s="166"/>
      <c r="R869" s="166"/>
      <c r="S869" s="166"/>
      <c r="T869" s="167"/>
      <c r="AT869" s="163" t="s">
        <v>166</v>
      </c>
      <c r="AU869" s="163" t="s">
        <v>84</v>
      </c>
      <c r="AV869" s="160" t="s">
        <v>80</v>
      </c>
      <c r="AW869" s="160" t="s">
        <v>31</v>
      </c>
      <c r="AX869" s="160" t="s">
        <v>75</v>
      </c>
      <c r="AY869" s="163" t="s">
        <v>158</v>
      </c>
    </row>
    <row r="870" spans="1:65" s="168" customFormat="1">
      <c r="B870" s="169"/>
      <c r="D870" s="162" t="s">
        <v>166</v>
      </c>
      <c r="E870" s="170" t="s">
        <v>1</v>
      </c>
      <c r="F870" s="171" t="s">
        <v>853</v>
      </c>
      <c r="H870" s="172">
        <v>80</v>
      </c>
      <c r="L870" s="169"/>
      <c r="M870" s="173"/>
      <c r="N870" s="174"/>
      <c r="O870" s="174"/>
      <c r="P870" s="174"/>
      <c r="Q870" s="174"/>
      <c r="R870" s="174"/>
      <c r="S870" s="174"/>
      <c r="T870" s="175"/>
      <c r="AT870" s="170" t="s">
        <v>166</v>
      </c>
      <c r="AU870" s="170" t="s">
        <v>84</v>
      </c>
      <c r="AV870" s="168" t="s">
        <v>84</v>
      </c>
      <c r="AW870" s="168" t="s">
        <v>31</v>
      </c>
      <c r="AX870" s="168" t="s">
        <v>80</v>
      </c>
      <c r="AY870" s="170" t="s">
        <v>158</v>
      </c>
    </row>
    <row r="871" spans="1:65" s="25" customFormat="1" ht="16.5" customHeight="1">
      <c r="A871" s="21"/>
      <c r="B871" s="22"/>
      <c r="C871" s="148" t="s">
        <v>928</v>
      </c>
      <c r="D871" s="148" t="s">
        <v>160</v>
      </c>
      <c r="E871" s="149" t="s">
        <v>929</v>
      </c>
      <c r="F871" s="150" t="s">
        <v>930</v>
      </c>
      <c r="G871" s="151" t="s">
        <v>173</v>
      </c>
      <c r="H871" s="152">
        <v>3</v>
      </c>
      <c r="I871" s="1"/>
      <c r="J871" s="153">
        <f>ROUND(I871*H871,2)</f>
        <v>0</v>
      </c>
      <c r="K871" s="150" t="s">
        <v>1</v>
      </c>
      <c r="L871" s="22"/>
      <c r="M871" s="154" t="s">
        <v>1</v>
      </c>
      <c r="N871" s="155" t="s">
        <v>40</v>
      </c>
      <c r="O871" s="49"/>
      <c r="P871" s="156">
        <f>O871*H871</f>
        <v>0</v>
      </c>
      <c r="Q871" s="156">
        <v>9.3000000000000005E-4</v>
      </c>
      <c r="R871" s="156">
        <f>Q871*H871</f>
        <v>2.7899999999999999E-3</v>
      </c>
      <c r="S871" s="156">
        <v>0</v>
      </c>
      <c r="T871" s="157">
        <f>S871*H871</f>
        <v>0</v>
      </c>
      <c r="U871" s="21"/>
      <c r="V871" s="21"/>
      <c r="W871" s="21"/>
      <c r="X871" s="21"/>
      <c r="Y871" s="21"/>
      <c r="Z871" s="21"/>
      <c r="AA871" s="21"/>
      <c r="AB871" s="21"/>
      <c r="AC871" s="21"/>
      <c r="AD871" s="21"/>
      <c r="AE871" s="21"/>
      <c r="AR871" s="158" t="s">
        <v>403</v>
      </c>
      <c r="AT871" s="158" t="s">
        <v>160</v>
      </c>
      <c r="AU871" s="158" t="s">
        <v>84</v>
      </c>
      <c r="AY871" s="8" t="s">
        <v>158</v>
      </c>
      <c r="BE871" s="159">
        <f>IF(N871="základní",J871,0)</f>
        <v>0</v>
      </c>
      <c r="BF871" s="159">
        <f>IF(N871="snížená",J871,0)</f>
        <v>0</v>
      </c>
      <c r="BG871" s="159">
        <f>IF(N871="zákl. přenesená",J871,0)</f>
        <v>0</v>
      </c>
      <c r="BH871" s="159">
        <f>IF(N871="sníž. přenesená",J871,0)</f>
        <v>0</v>
      </c>
      <c r="BI871" s="159">
        <f>IF(N871="nulová",J871,0)</f>
        <v>0</v>
      </c>
      <c r="BJ871" s="8" t="s">
        <v>80</v>
      </c>
      <c r="BK871" s="159">
        <f>ROUND(I871*H871,2)</f>
        <v>0</v>
      </c>
      <c r="BL871" s="8" t="s">
        <v>403</v>
      </c>
      <c r="BM871" s="158" t="s">
        <v>931</v>
      </c>
    </row>
    <row r="872" spans="1:65" s="160" customFormat="1">
      <c r="B872" s="161"/>
      <c r="D872" s="162" t="s">
        <v>166</v>
      </c>
      <c r="E872" s="163" t="s">
        <v>1</v>
      </c>
      <c r="F872" s="164" t="s">
        <v>927</v>
      </c>
      <c r="H872" s="163" t="s">
        <v>1</v>
      </c>
      <c r="L872" s="161"/>
      <c r="M872" s="165"/>
      <c r="N872" s="166"/>
      <c r="O872" s="166"/>
      <c r="P872" s="166"/>
      <c r="Q872" s="166"/>
      <c r="R872" s="166"/>
      <c r="S872" s="166"/>
      <c r="T872" s="167"/>
      <c r="AT872" s="163" t="s">
        <v>166</v>
      </c>
      <c r="AU872" s="163" t="s">
        <v>84</v>
      </c>
      <c r="AV872" s="160" t="s">
        <v>80</v>
      </c>
      <c r="AW872" s="160" t="s">
        <v>31</v>
      </c>
      <c r="AX872" s="160" t="s">
        <v>75</v>
      </c>
      <c r="AY872" s="163" t="s">
        <v>158</v>
      </c>
    </row>
    <row r="873" spans="1:65" s="168" customFormat="1">
      <c r="B873" s="169"/>
      <c r="D873" s="162" t="s">
        <v>166</v>
      </c>
      <c r="E873" s="170" t="s">
        <v>1</v>
      </c>
      <c r="F873" s="171" t="s">
        <v>87</v>
      </c>
      <c r="H873" s="172">
        <v>3</v>
      </c>
      <c r="L873" s="169"/>
      <c r="M873" s="173"/>
      <c r="N873" s="174"/>
      <c r="O873" s="174"/>
      <c r="P873" s="174"/>
      <c r="Q873" s="174"/>
      <c r="R873" s="174"/>
      <c r="S873" s="174"/>
      <c r="T873" s="175"/>
      <c r="AT873" s="170" t="s">
        <v>166</v>
      </c>
      <c r="AU873" s="170" t="s">
        <v>84</v>
      </c>
      <c r="AV873" s="168" t="s">
        <v>84</v>
      </c>
      <c r="AW873" s="168" t="s">
        <v>31</v>
      </c>
      <c r="AX873" s="168" t="s">
        <v>80</v>
      </c>
      <c r="AY873" s="170" t="s">
        <v>158</v>
      </c>
    </row>
    <row r="874" spans="1:65" s="135" customFormat="1" ht="22.7" customHeight="1">
      <c r="B874" s="136"/>
      <c r="D874" s="137" t="s">
        <v>74</v>
      </c>
      <c r="E874" s="146" t="s">
        <v>932</v>
      </c>
      <c r="F874" s="146" t="s">
        <v>933</v>
      </c>
      <c r="J874" s="147">
        <f>BK874</f>
        <v>0</v>
      </c>
      <c r="L874" s="136"/>
      <c r="M874" s="140"/>
      <c r="N874" s="141"/>
      <c r="O874" s="141"/>
      <c r="P874" s="142">
        <f>SUM(P875:P906)</f>
        <v>0</v>
      </c>
      <c r="Q874" s="141"/>
      <c r="R874" s="142">
        <f>SUM(R875:R906)</f>
        <v>10.0255774</v>
      </c>
      <c r="S874" s="141"/>
      <c r="T874" s="143">
        <f>SUM(T875:T906)</f>
        <v>0.35368270999999996</v>
      </c>
      <c r="AR874" s="137" t="s">
        <v>84</v>
      </c>
      <c r="AT874" s="144" t="s">
        <v>74</v>
      </c>
      <c r="AU874" s="144" t="s">
        <v>80</v>
      </c>
      <c r="AY874" s="137" t="s">
        <v>158</v>
      </c>
      <c r="BK874" s="145">
        <f>SUM(BK875:BK906)</f>
        <v>0</v>
      </c>
    </row>
    <row r="875" spans="1:65" s="25" customFormat="1" ht="37.700000000000003" customHeight="1">
      <c r="A875" s="21"/>
      <c r="B875" s="22"/>
      <c r="C875" s="148" t="s">
        <v>934</v>
      </c>
      <c r="D875" s="148" t="s">
        <v>160</v>
      </c>
      <c r="E875" s="149" t="s">
        <v>935</v>
      </c>
      <c r="F875" s="150" t="s">
        <v>936</v>
      </c>
      <c r="G875" s="151" t="s">
        <v>189</v>
      </c>
      <c r="H875" s="152">
        <v>36</v>
      </c>
      <c r="I875" s="1"/>
      <c r="J875" s="153">
        <f>ROUND(I875*H875,2)</f>
        <v>0</v>
      </c>
      <c r="K875" s="150" t="s">
        <v>1</v>
      </c>
      <c r="L875" s="22"/>
      <c r="M875" s="154" t="s">
        <v>1</v>
      </c>
      <c r="N875" s="155" t="s">
        <v>40</v>
      </c>
      <c r="O875" s="49"/>
      <c r="P875" s="156">
        <f>O875*H875</f>
        <v>0</v>
      </c>
      <c r="Q875" s="156">
        <v>0</v>
      </c>
      <c r="R875" s="156">
        <f>Q875*H875</f>
        <v>0</v>
      </c>
      <c r="S875" s="156">
        <v>0</v>
      </c>
      <c r="T875" s="157">
        <f>S875*H875</f>
        <v>0</v>
      </c>
      <c r="U875" s="21"/>
      <c r="V875" s="21"/>
      <c r="W875" s="21"/>
      <c r="X875" s="21"/>
      <c r="Y875" s="21"/>
      <c r="Z875" s="21"/>
      <c r="AA875" s="21"/>
      <c r="AB875" s="21"/>
      <c r="AC875" s="21"/>
      <c r="AD875" s="21"/>
      <c r="AE875" s="21"/>
      <c r="AR875" s="158" t="s">
        <v>403</v>
      </c>
      <c r="AT875" s="158" t="s">
        <v>160</v>
      </c>
      <c r="AU875" s="158" t="s">
        <v>84</v>
      </c>
      <c r="AY875" s="8" t="s">
        <v>158</v>
      </c>
      <c r="BE875" s="159">
        <f>IF(N875="základní",J875,0)</f>
        <v>0</v>
      </c>
      <c r="BF875" s="159">
        <f>IF(N875="snížená",J875,0)</f>
        <v>0</v>
      </c>
      <c r="BG875" s="159">
        <f>IF(N875="zákl. přenesená",J875,0)</f>
        <v>0</v>
      </c>
      <c r="BH875" s="159">
        <f>IF(N875="sníž. přenesená",J875,0)</f>
        <v>0</v>
      </c>
      <c r="BI875" s="159">
        <f>IF(N875="nulová",J875,0)</f>
        <v>0</v>
      </c>
      <c r="BJ875" s="8" t="s">
        <v>80</v>
      </c>
      <c r="BK875" s="159">
        <f>ROUND(I875*H875,2)</f>
        <v>0</v>
      </c>
      <c r="BL875" s="8" t="s">
        <v>403</v>
      </c>
      <c r="BM875" s="158" t="s">
        <v>937</v>
      </c>
    </row>
    <row r="876" spans="1:65" s="25" customFormat="1" ht="24.2" customHeight="1">
      <c r="A876" s="21"/>
      <c r="B876" s="22"/>
      <c r="C876" s="148" t="s">
        <v>938</v>
      </c>
      <c r="D876" s="148" t="s">
        <v>160</v>
      </c>
      <c r="E876" s="149" t="s">
        <v>939</v>
      </c>
      <c r="F876" s="150" t="s">
        <v>940</v>
      </c>
      <c r="G876" s="151" t="s">
        <v>189</v>
      </c>
      <c r="H876" s="152">
        <v>16.670000000000002</v>
      </c>
      <c r="I876" s="1"/>
      <c r="J876" s="153">
        <f>ROUND(I876*H876,2)</f>
        <v>0</v>
      </c>
      <c r="K876" s="150" t="s">
        <v>164</v>
      </c>
      <c r="L876" s="22"/>
      <c r="M876" s="154" t="s">
        <v>1</v>
      </c>
      <c r="N876" s="155" t="s">
        <v>40</v>
      </c>
      <c r="O876" s="49"/>
      <c r="P876" s="156">
        <f>O876*H876</f>
        <v>0</v>
      </c>
      <c r="Q876" s="156">
        <v>1.206E-2</v>
      </c>
      <c r="R876" s="156">
        <f>Q876*H876</f>
        <v>0.2010402</v>
      </c>
      <c r="S876" s="156">
        <v>0</v>
      </c>
      <c r="T876" s="157">
        <f>S876*H876</f>
        <v>0</v>
      </c>
      <c r="U876" s="21"/>
      <c r="V876" s="21"/>
      <c r="W876" s="21"/>
      <c r="X876" s="21"/>
      <c r="Y876" s="21"/>
      <c r="Z876" s="21"/>
      <c r="AA876" s="21"/>
      <c r="AB876" s="21"/>
      <c r="AC876" s="21"/>
      <c r="AD876" s="21"/>
      <c r="AE876" s="21"/>
      <c r="AR876" s="158" t="s">
        <v>403</v>
      </c>
      <c r="AT876" s="158" t="s">
        <v>160</v>
      </c>
      <c r="AU876" s="158" t="s">
        <v>84</v>
      </c>
      <c r="AY876" s="8" t="s">
        <v>158</v>
      </c>
      <c r="BE876" s="159">
        <f>IF(N876="základní",J876,0)</f>
        <v>0</v>
      </c>
      <c r="BF876" s="159">
        <f>IF(N876="snížená",J876,0)</f>
        <v>0</v>
      </c>
      <c r="BG876" s="159">
        <f>IF(N876="zákl. přenesená",J876,0)</f>
        <v>0</v>
      </c>
      <c r="BH876" s="159">
        <f>IF(N876="sníž. přenesená",J876,0)</f>
        <v>0</v>
      </c>
      <c r="BI876" s="159">
        <f>IF(N876="nulová",J876,0)</f>
        <v>0</v>
      </c>
      <c r="BJ876" s="8" t="s">
        <v>80</v>
      </c>
      <c r="BK876" s="159">
        <f>ROUND(I876*H876,2)</f>
        <v>0</v>
      </c>
      <c r="BL876" s="8" t="s">
        <v>403</v>
      </c>
      <c r="BM876" s="158" t="s">
        <v>941</v>
      </c>
    </row>
    <row r="877" spans="1:65" s="168" customFormat="1">
      <c r="B877" s="169"/>
      <c r="D877" s="162" t="s">
        <v>166</v>
      </c>
      <c r="E877" s="170" t="s">
        <v>1</v>
      </c>
      <c r="F877" s="171" t="s">
        <v>942</v>
      </c>
      <c r="H877" s="172">
        <v>13.52</v>
      </c>
      <c r="L877" s="169"/>
      <c r="M877" s="173"/>
      <c r="N877" s="174"/>
      <c r="O877" s="174"/>
      <c r="P877" s="174"/>
      <c r="Q877" s="174"/>
      <c r="R877" s="174"/>
      <c r="S877" s="174"/>
      <c r="T877" s="175"/>
      <c r="AT877" s="170" t="s">
        <v>166</v>
      </c>
      <c r="AU877" s="170" t="s">
        <v>84</v>
      </c>
      <c r="AV877" s="168" t="s">
        <v>84</v>
      </c>
      <c r="AW877" s="168" t="s">
        <v>31</v>
      </c>
      <c r="AX877" s="168" t="s">
        <v>75</v>
      </c>
      <c r="AY877" s="170" t="s">
        <v>158</v>
      </c>
    </row>
    <row r="878" spans="1:65" s="168" customFormat="1">
      <c r="B878" s="169"/>
      <c r="D878" s="162" t="s">
        <v>166</v>
      </c>
      <c r="E878" s="170" t="s">
        <v>1</v>
      </c>
      <c r="F878" s="171" t="s">
        <v>943</v>
      </c>
      <c r="H878" s="172">
        <v>3.15</v>
      </c>
      <c r="L878" s="169"/>
      <c r="M878" s="173"/>
      <c r="N878" s="174"/>
      <c r="O878" s="174"/>
      <c r="P878" s="174"/>
      <c r="Q878" s="174"/>
      <c r="R878" s="174"/>
      <c r="S878" s="174"/>
      <c r="T878" s="175"/>
      <c r="AT878" s="170" t="s">
        <v>166</v>
      </c>
      <c r="AU878" s="170" t="s">
        <v>84</v>
      </c>
      <c r="AV878" s="168" t="s">
        <v>84</v>
      </c>
      <c r="AW878" s="168" t="s">
        <v>31</v>
      </c>
      <c r="AX878" s="168" t="s">
        <v>75</v>
      </c>
      <c r="AY878" s="170" t="s">
        <v>158</v>
      </c>
    </row>
    <row r="879" spans="1:65" s="176" customFormat="1">
      <c r="B879" s="177"/>
      <c r="D879" s="162" t="s">
        <v>166</v>
      </c>
      <c r="E879" s="178" t="s">
        <v>1</v>
      </c>
      <c r="F879" s="179" t="s">
        <v>198</v>
      </c>
      <c r="H879" s="180">
        <v>16.669999999999998</v>
      </c>
      <c r="L879" s="177"/>
      <c r="M879" s="181"/>
      <c r="N879" s="182"/>
      <c r="O879" s="182"/>
      <c r="P879" s="182"/>
      <c r="Q879" s="182"/>
      <c r="R879" s="182"/>
      <c r="S879" s="182"/>
      <c r="T879" s="183"/>
      <c r="AT879" s="178" t="s">
        <v>166</v>
      </c>
      <c r="AU879" s="178" t="s">
        <v>84</v>
      </c>
      <c r="AV879" s="176" t="s">
        <v>90</v>
      </c>
      <c r="AW879" s="176" t="s">
        <v>31</v>
      </c>
      <c r="AX879" s="176" t="s">
        <v>80</v>
      </c>
      <c r="AY879" s="178" t="s">
        <v>158</v>
      </c>
    </row>
    <row r="880" spans="1:65" s="25" customFormat="1" ht="24.2" customHeight="1">
      <c r="A880" s="21"/>
      <c r="B880" s="22"/>
      <c r="C880" s="148" t="s">
        <v>944</v>
      </c>
      <c r="D880" s="148" t="s">
        <v>160</v>
      </c>
      <c r="E880" s="149" t="s">
        <v>945</v>
      </c>
      <c r="F880" s="150" t="s">
        <v>946</v>
      </c>
      <c r="G880" s="151" t="s">
        <v>189</v>
      </c>
      <c r="H880" s="152">
        <v>166.99</v>
      </c>
      <c r="I880" s="1"/>
      <c r="J880" s="153">
        <f>ROUND(I880*H880,2)</f>
        <v>0</v>
      </c>
      <c r="K880" s="150" t="s">
        <v>164</v>
      </c>
      <c r="L880" s="22"/>
      <c r="M880" s="154" t="s">
        <v>1</v>
      </c>
      <c r="N880" s="155" t="s">
        <v>40</v>
      </c>
      <c r="O880" s="49"/>
      <c r="P880" s="156">
        <f>O880*H880</f>
        <v>0</v>
      </c>
      <c r="Q880" s="156">
        <v>1.223E-2</v>
      </c>
      <c r="R880" s="156">
        <f>Q880*H880</f>
        <v>2.0422877000000002</v>
      </c>
      <c r="S880" s="156">
        <v>0</v>
      </c>
      <c r="T880" s="157">
        <f>S880*H880</f>
        <v>0</v>
      </c>
      <c r="U880" s="21"/>
      <c r="V880" s="21"/>
      <c r="W880" s="21"/>
      <c r="X880" s="21"/>
      <c r="Y880" s="21"/>
      <c r="Z880" s="21"/>
      <c r="AA880" s="21"/>
      <c r="AB880" s="21"/>
      <c r="AC880" s="21"/>
      <c r="AD880" s="21"/>
      <c r="AE880" s="21"/>
      <c r="AR880" s="158" t="s">
        <v>403</v>
      </c>
      <c r="AT880" s="158" t="s">
        <v>160</v>
      </c>
      <c r="AU880" s="158" t="s">
        <v>84</v>
      </c>
      <c r="AY880" s="8" t="s">
        <v>158</v>
      </c>
      <c r="BE880" s="159">
        <f>IF(N880="základní",J880,0)</f>
        <v>0</v>
      </c>
      <c r="BF880" s="159">
        <f>IF(N880="snížená",J880,0)</f>
        <v>0</v>
      </c>
      <c r="BG880" s="159">
        <f>IF(N880="zákl. přenesená",J880,0)</f>
        <v>0</v>
      </c>
      <c r="BH880" s="159">
        <f>IF(N880="sníž. přenesená",J880,0)</f>
        <v>0</v>
      </c>
      <c r="BI880" s="159">
        <f>IF(N880="nulová",J880,0)</f>
        <v>0</v>
      </c>
      <c r="BJ880" s="8" t="s">
        <v>80</v>
      </c>
      <c r="BK880" s="159">
        <f>ROUND(I880*H880,2)</f>
        <v>0</v>
      </c>
      <c r="BL880" s="8" t="s">
        <v>403</v>
      </c>
      <c r="BM880" s="158" t="s">
        <v>947</v>
      </c>
    </row>
    <row r="881" spans="1:65" s="160" customFormat="1">
      <c r="B881" s="161"/>
      <c r="D881" s="162" t="s">
        <v>166</v>
      </c>
      <c r="E881" s="163" t="s">
        <v>1</v>
      </c>
      <c r="F881" s="164" t="s">
        <v>948</v>
      </c>
      <c r="H881" s="163" t="s">
        <v>1</v>
      </c>
      <c r="L881" s="161"/>
      <c r="M881" s="165"/>
      <c r="N881" s="166"/>
      <c r="O881" s="166"/>
      <c r="P881" s="166"/>
      <c r="Q881" s="166"/>
      <c r="R881" s="166"/>
      <c r="S881" s="166"/>
      <c r="T881" s="167"/>
      <c r="AT881" s="163" t="s">
        <v>166</v>
      </c>
      <c r="AU881" s="163" t="s">
        <v>84</v>
      </c>
      <c r="AV881" s="160" t="s">
        <v>80</v>
      </c>
      <c r="AW881" s="160" t="s">
        <v>31</v>
      </c>
      <c r="AX881" s="160" t="s">
        <v>75</v>
      </c>
      <c r="AY881" s="163" t="s">
        <v>158</v>
      </c>
    </row>
    <row r="882" spans="1:65" s="168" customFormat="1">
      <c r="B882" s="169"/>
      <c r="D882" s="162" t="s">
        <v>166</v>
      </c>
      <c r="E882" s="170" t="s">
        <v>1</v>
      </c>
      <c r="F882" s="171" t="s">
        <v>949</v>
      </c>
      <c r="H882" s="172">
        <v>166.99</v>
      </c>
      <c r="L882" s="169"/>
      <c r="M882" s="173"/>
      <c r="N882" s="174"/>
      <c r="O882" s="174"/>
      <c r="P882" s="174"/>
      <c r="Q882" s="174"/>
      <c r="R882" s="174"/>
      <c r="S882" s="174"/>
      <c r="T882" s="175"/>
      <c r="AT882" s="170" t="s">
        <v>166</v>
      </c>
      <c r="AU882" s="170" t="s">
        <v>84</v>
      </c>
      <c r="AV882" s="168" t="s">
        <v>84</v>
      </c>
      <c r="AW882" s="168" t="s">
        <v>31</v>
      </c>
      <c r="AX882" s="168" t="s">
        <v>80</v>
      </c>
      <c r="AY882" s="170" t="s">
        <v>158</v>
      </c>
    </row>
    <row r="883" spans="1:65" s="25" customFormat="1" ht="24.2" customHeight="1">
      <c r="A883" s="21"/>
      <c r="B883" s="22"/>
      <c r="C883" s="148" t="s">
        <v>950</v>
      </c>
      <c r="D883" s="148" t="s">
        <v>160</v>
      </c>
      <c r="E883" s="149" t="s">
        <v>951</v>
      </c>
      <c r="F883" s="150" t="s">
        <v>952</v>
      </c>
      <c r="G883" s="151" t="s">
        <v>189</v>
      </c>
      <c r="H883" s="152">
        <v>36.75</v>
      </c>
      <c r="I883" s="1"/>
      <c r="J883" s="153">
        <f>ROUND(I883*H883,2)</f>
        <v>0</v>
      </c>
      <c r="K883" s="150" t="s">
        <v>164</v>
      </c>
      <c r="L883" s="22"/>
      <c r="M883" s="154" t="s">
        <v>1</v>
      </c>
      <c r="N883" s="155" t="s">
        <v>40</v>
      </c>
      <c r="O883" s="49"/>
      <c r="P883" s="156">
        <f>O883*H883</f>
        <v>0</v>
      </c>
      <c r="Q883" s="156">
        <v>2.5149999999999999E-2</v>
      </c>
      <c r="R883" s="156">
        <f>Q883*H883</f>
        <v>0.92426249999999999</v>
      </c>
      <c r="S883" s="156">
        <v>0</v>
      </c>
      <c r="T883" s="157">
        <f>S883*H883</f>
        <v>0</v>
      </c>
      <c r="U883" s="21"/>
      <c r="V883" s="21"/>
      <c r="W883" s="21"/>
      <c r="X883" s="21"/>
      <c r="Y883" s="21"/>
      <c r="Z883" s="21"/>
      <c r="AA883" s="21"/>
      <c r="AB883" s="21"/>
      <c r="AC883" s="21"/>
      <c r="AD883" s="21"/>
      <c r="AE883" s="21"/>
      <c r="AR883" s="158" t="s">
        <v>403</v>
      </c>
      <c r="AT883" s="158" t="s">
        <v>160</v>
      </c>
      <c r="AU883" s="158" t="s">
        <v>84</v>
      </c>
      <c r="AY883" s="8" t="s">
        <v>158</v>
      </c>
      <c r="BE883" s="159">
        <f>IF(N883="základní",J883,0)</f>
        <v>0</v>
      </c>
      <c r="BF883" s="159">
        <f>IF(N883="snížená",J883,0)</f>
        <v>0</v>
      </c>
      <c r="BG883" s="159">
        <f>IF(N883="zákl. přenesená",J883,0)</f>
        <v>0</v>
      </c>
      <c r="BH883" s="159">
        <f>IF(N883="sníž. přenesená",J883,0)</f>
        <v>0</v>
      </c>
      <c r="BI883" s="159">
        <f>IF(N883="nulová",J883,0)</f>
        <v>0</v>
      </c>
      <c r="BJ883" s="8" t="s">
        <v>80</v>
      </c>
      <c r="BK883" s="159">
        <f>ROUND(I883*H883,2)</f>
        <v>0</v>
      </c>
      <c r="BL883" s="8" t="s">
        <v>403</v>
      </c>
      <c r="BM883" s="158" t="s">
        <v>953</v>
      </c>
    </row>
    <row r="884" spans="1:65" s="160" customFormat="1">
      <c r="B884" s="161"/>
      <c r="D884" s="162" t="s">
        <v>166</v>
      </c>
      <c r="E884" s="163" t="s">
        <v>1</v>
      </c>
      <c r="F884" s="164" t="s">
        <v>954</v>
      </c>
      <c r="H884" s="163" t="s">
        <v>1</v>
      </c>
      <c r="L884" s="161"/>
      <c r="M884" s="165"/>
      <c r="N884" s="166"/>
      <c r="O884" s="166"/>
      <c r="P884" s="166"/>
      <c r="Q884" s="166"/>
      <c r="R884" s="166"/>
      <c r="S884" s="166"/>
      <c r="T884" s="167"/>
      <c r="AT884" s="163" t="s">
        <v>166</v>
      </c>
      <c r="AU884" s="163" t="s">
        <v>84</v>
      </c>
      <c r="AV884" s="160" t="s">
        <v>80</v>
      </c>
      <c r="AW884" s="160" t="s">
        <v>31</v>
      </c>
      <c r="AX884" s="160" t="s">
        <v>75</v>
      </c>
      <c r="AY884" s="163" t="s">
        <v>158</v>
      </c>
    </row>
    <row r="885" spans="1:65" s="160" customFormat="1">
      <c r="B885" s="161"/>
      <c r="D885" s="162" t="s">
        <v>166</v>
      </c>
      <c r="E885" s="163" t="s">
        <v>1</v>
      </c>
      <c r="F885" s="164" t="s">
        <v>955</v>
      </c>
      <c r="H885" s="163" t="s">
        <v>1</v>
      </c>
      <c r="L885" s="161"/>
      <c r="M885" s="165"/>
      <c r="N885" s="166"/>
      <c r="O885" s="166"/>
      <c r="P885" s="166"/>
      <c r="Q885" s="166"/>
      <c r="R885" s="166"/>
      <c r="S885" s="166"/>
      <c r="T885" s="167"/>
      <c r="AT885" s="163" t="s">
        <v>166</v>
      </c>
      <c r="AU885" s="163" t="s">
        <v>84</v>
      </c>
      <c r="AV885" s="160" t="s">
        <v>80</v>
      </c>
      <c r="AW885" s="160" t="s">
        <v>31</v>
      </c>
      <c r="AX885" s="160" t="s">
        <v>75</v>
      </c>
      <c r="AY885" s="163" t="s">
        <v>158</v>
      </c>
    </row>
    <row r="886" spans="1:65" s="168" customFormat="1">
      <c r="B886" s="169"/>
      <c r="D886" s="162" t="s">
        <v>166</v>
      </c>
      <c r="E886" s="170" t="s">
        <v>1</v>
      </c>
      <c r="F886" s="171" t="s">
        <v>956</v>
      </c>
      <c r="H886" s="172">
        <v>36.75</v>
      </c>
      <c r="L886" s="169"/>
      <c r="M886" s="173"/>
      <c r="N886" s="174"/>
      <c r="O886" s="174"/>
      <c r="P886" s="174"/>
      <c r="Q886" s="174"/>
      <c r="R886" s="174"/>
      <c r="S886" s="174"/>
      <c r="T886" s="175"/>
      <c r="AT886" s="170" t="s">
        <v>166</v>
      </c>
      <c r="AU886" s="170" t="s">
        <v>84</v>
      </c>
      <c r="AV886" s="168" t="s">
        <v>84</v>
      </c>
      <c r="AW886" s="168" t="s">
        <v>31</v>
      </c>
      <c r="AX886" s="168" t="s">
        <v>80</v>
      </c>
      <c r="AY886" s="170" t="s">
        <v>158</v>
      </c>
    </row>
    <row r="887" spans="1:65" s="25" customFormat="1" ht="24.2" customHeight="1">
      <c r="A887" s="21"/>
      <c r="B887" s="22"/>
      <c r="C887" s="148" t="s">
        <v>957</v>
      </c>
      <c r="D887" s="148" t="s">
        <v>160</v>
      </c>
      <c r="E887" s="149" t="s">
        <v>958</v>
      </c>
      <c r="F887" s="150" t="s">
        <v>959</v>
      </c>
      <c r="G887" s="151" t="s">
        <v>189</v>
      </c>
      <c r="H887" s="152">
        <v>92.05</v>
      </c>
      <c r="I887" s="1"/>
      <c r="J887" s="153">
        <f>ROUND(I887*H887,2)</f>
        <v>0</v>
      </c>
      <c r="K887" s="150" t="s">
        <v>164</v>
      </c>
      <c r="L887" s="22"/>
      <c r="M887" s="154" t="s">
        <v>1</v>
      </c>
      <c r="N887" s="155" t="s">
        <v>40</v>
      </c>
      <c r="O887" s="49"/>
      <c r="P887" s="156">
        <f>O887*H887</f>
        <v>0</v>
      </c>
      <c r="Q887" s="156">
        <v>1.2540000000000001E-2</v>
      </c>
      <c r="R887" s="156">
        <f>Q887*H887</f>
        <v>1.154307</v>
      </c>
      <c r="S887" s="156">
        <v>0</v>
      </c>
      <c r="T887" s="157">
        <f>S887*H887</f>
        <v>0</v>
      </c>
      <c r="U887" s="21"/>
      <c r="V887" s="21"/>
      <c r="W887" s="21"/>
      <c r="X887" s="21"/>
      <c r="Y887" s="21"/>
      <c r="Z887" s="21"/>
      <c r="AA887" s="21"/>
      <c r="AB887" s="21"/>
      <c r="AC887" s="21"/>
      <c r="AD887" s="21"/>
      <c r="AE887" s="21"/>
      <c r="AR887" s="158" t="s">
        <v>403</v>
      </c>
      <c r="AT887" s="158" t="s">
        <v>160</v>
      </c>
      <c r="AU887" s="158" t="s">
        <v>84</v>
      </c>
      <c r="AY887" s="8" t="s">
        <v>158</v>
      </c>
      <c r="BE887" s="159">
        <f>IF(N887="základní",J887,0)</f>
        <v>0</v>
      </c>
      <c r="BF887" s="159">
        <f>IF(N887="snížená",J887,0)</f>
        <v>0</v>
      </c>
      <c r="BG887" s="159">
        <f>IF(N887="zákl. přenesená",J887,0)</f>
        <v>0</v>
      </c>
      <c r="BH887" s="159">
        <f>IF(N887="sníž. přenesená",J887,0)</f>
        <v>0</v>
      </c>
      <c r="BI887" s="159">
        <f>IF(N887="nulová",J887,0)</f>
        <v>0</v>
      </c>
      <c r="BJ887" s="8" t="s">
        <v>80</v>
      </c>
      <c r="BK887" s="159">
        <f>ROUND(I887*H887,2)</f>
        <v>0</v>
      </c>
      <c r="BL887" s="8" t="s">
        <v>403</v>
      </c>
      <c r="BM887" s="158" t="s">
        <v>960</v>
      </c>
    </row>
    <row r="888" spans="1:65" s="160" customFormat="1">
      <c r="B888" s="161"/>
      <c r="D888" s="162" t="s">
        <v>166</v>
      </c>
      <c r="E888" s="163" t="s">
        <v>1</v>
      </c>
      <c r="F888" s="164" t="s">
        <v>948</v>
      </c>
      <c r="H888" s="163" t="s">
        <v>1</v>
      </c>
      <c r="L888" s="161"/>
      <c r="M888" s="165"/>
      <c r="N888" s="166"/>
      <c r="O888" s="166"/>
      <c r="P888" s="166"/>
      <c r="Q888" s="166"/>
      <c r="R888" s="166"/>
      <c r="S888" s="166"/>
      <c r="T888" s="167"/>
      <c r="AT888" s="163" t="s">
        <v>166</v>
      </c>
      <c r="AU888" s="163" t="s">
        <v>84</v>
      </c>
      <c r="AV888" s="160" t="s">
        <v>80</v>
      </c>
      <c r="AW888" s="160" t="s">
        <v>31</v>
      </c>
      <c r="AX888" s="160" t="s">
        <v>75</v>
      </c>
      <c r="AY888" s="163" t="s">
        <v>158</v>
      </c>
    </row>
    <row r="889" spans="1:65" s="168" customFormat="1">
      <c r="B889" s="169"/>
      <c r="D889" s="162" t="s">
        <v>166</v>
      </c>
      <c r="E889" s="170" t="s">
        <v>1</v>
      </c>
      <c r="F889" s="171" t="s">
        <v>961</v>
      </c>
      <c r="H889" s="172">
        <v>92.05</v>
      </c>
      <c r="L889" s="169"/>
      <c r="M889" s="173"/>
      <c r="N889" s="174"/>
      <c r="O889" s="174"/>
      <c r="P889" s="174"/>
      <c r="Q889" s="174"/>
      <c r="R889" s="174"/>
      <c r="S889" s="174"/>
      <c r="T889" s="175"/>
      <c r="AT889" s="170" t="s">
        <v>166</v>
      </c>
      <c r="AU889" s="170" t="s">
        <v>84</v>
      </c>
      <c r="AV889" s="168" t="s">
        <v>84</v>
      </c>
      <c r="AW889" s="168" t="s">
        <v>31</v>
      </c>
      <c r="AX889" s="168" t="s">
        <v>80</v>
      </c>
      <c r="AY889" s="170" t="s">
        <v>158</v>
      </c>
    </row>
    <row r="890" spans="1:65" s="25" customFormat="1" ht="24.2" customHeight="1">
      <c r="A890" s="21"/>
      <c r="B890" s="22"/>
      <c r="C890" s="148" t="s">
        <v>962</v>
      </c>
      <c r="D890" s="148" t="s">
        <v>160</v>
      </c>
      <c r="E890" s="149" t="s">
        <v>963</v>
      </c>
      <c r="F890" s="150" t="s">
        <v>964</v>
      </c>
      <c r="G890" s="151" t="s">
        <v>189</v>
      </c>
      <c r="H890" s="152">
        <v>20.550999999999998</v>
      </c>
      <c r="I890" s="1"/>
      <c r="J890" s="153">
        <f>ROUND(I890*H890,2)</f>
        <v>0</v>
      </c>
      <c r="K890" s="150" t="s">
        <v>164</v>
      </c>
      <c r="L890" s="22"/>
      <c r="M890" s="154" t="s">
        <v>1</v>
      </c>
      <c r="N890" s="155" t="s">
        <v>40</v>
      </c>
      <c r="O890" s="49"/>
      <c r="P890" s="156">
        <f>O890*H890</f>
        <v>0</v>
      </c>
      <c r="Q890" s="156">
        <v>0</v>
      </c>
      <c r="R890" s="156">
        <f>Q890*H890</f>
        <v>0</v>
      </c>
      <c r="S890" s="156">
        <v>1.721E-2</v>
      </c>
      <c r="T890" s="157">
        <f>S890*H890</f>
        <v>0.35368270999999996</v>
      </c>
      <c r="U890" s="21"/>
      <c r="V890" s="21"/>
      <c r="W890" s="21"/>
      <c r="X890" s="21"/>
      <c r="Y890" s="21"/>
      <c r="Z890" s="21"/>
      <c r="AA890" s="21"/>
      <c r="AB890" s="21"/>
      <c r="AC890" s="21"/>
      <c r="AD890" s="21"/>
      <c r="AE890" s="21"/>
      <c r="AR890" s="158" t="s">
        <v>403</v>
      </c>
      <c r="AT890" s="158" t="s">
        <v>160</v>
      </c>
      <c r="AU890" s="158" t="s">
        <v>84</v>
      </c>
      <c r="AY890" s="8" t="s">
        <v>158</v>
      </c>
      <c r="BE890" s="159">
        <f>IF(N890="základní",J890,0)</f>
        <v>0</v>
      </c>
      <c r="BF890" s="159">
        <f>IF(N890="snížená",J890,0)</f>
        <v>0</v>
      </c>
      <c r="BG890" s="159">
        <f>IF(N890="zákl. přenesená",J890,0)</f>
        <v>0</v>
      </c>
      <c r="BH890" s="159">
        <f>IF(N890="sníž. přenesená",J890,0)</f>
        <v>0</v>
      </c>
      <c r="BI890" s="159">
        <f>IF(N890="nulová",J890,0)</f>
        <v>0</v>
      </c>
      <c r="BJ890" s="8" t="s">
        <v>80</v>
      </c>
      <c r="BK890" s="159">
        <f>ROUND(I890*H890,2)</f>
        <v>0</v>
      </c>
      <c r="BL890" s="8" t="s">
        <v>403</v>
      </c>
      <c r="BM890" s="158" t="s">
        <v>965</v>
      </c>
    </row>
    <row r="891" spans="1:65" s="160" customFormat="1">
      <c r="B891" s="161"/>
      <c r="D891" s="162" t="s">
        <v>166</v>
      </c>
      <c r="E891" s="163" t="s">
        <v>1</v>
      </c>
      <c r="F891" s="164" t="s">
        <v>167</v>
      </c>
      <c r="H891" s="163" t="s">
        <v>1</v>
      </c>
      <c r="L891" s="161"/>
      <c r="M891" s="165"/>
      <c r="N891" s="166"/>
      <c r="O891" s="166"/>
      <c r="P891" s="166"/>
      <c r="Q891" s="166"/>
      <c r="R891" s="166"/>
      <c r="S891" s="166"/>
      <c r="T891" s="167"/>
      <c r="AT891" s="163" t="s">
        <v>166</v>
      </c>
      <c r="AU891" s="163" t="s">
        <v>84</v>
      </c>
      <c r="AV891" s="160" t="s">
        <v>80</v>
      </c>
      <c r="AW891" s="160" t="s">
        <v>31</v>
      </c>
      <c r="AX891" s="160" t="s">
        <v>75</v>
      </c>
      <c r="AY891" s="163" t="s">
        <v>158</v>
      </c>
    </row>
    <row r="892" spans="1:65" s="160" customFormat="1">
      <c r="B892" s="161"/>
      <c r="D892" s="162" t="s">
        <v>166</v>
      </c>
      <c r="E892" s="163" t="s">
        <v>1</v>
      </c>
      <c r="F892" s="164" t="s">
        <v>204</v>
      </c>
      <c r="H892" s="163" t="s">
        <v>1</v>
      </c>
      <c r="L892" s="161"/>
      <c r="M892" s="165"/>
      <c r="N892" s="166"/>
      <c r="O892" s="166"/>
      <c r="P892" s="166"/>
      <c r="Q892" s="166"/>
      <c r="R892" s="166"/>
      <c r="S892" s="166"/>
      <c r="T892" s="167"/>
      <c r="AT892" s="163" t="s">
        <v>166</v>
      </c>
      <c r="AU892" s="163" t="s">
        <v>84</v>
      </c>
      <c r="AV892" s="160" t="s">
        <v>80</v>
      </c>
      <c r="AW892" s="160" t="s">
        <v>31</v>
      </c>
      <c r="AX892" s="160" t="s">
        <v>75</v>
      </c>
      <c r="AY892" s="163" t="s">
        <v>158</v>
      </c>
    </row>
    <row r="893" spans="1:65" s="168" customFormat="1">
      <c r="B893" s="169"/>
      <c r="D893" s="162" t="s">
        <v>166</v>
      </c>
      <c r="E893" s="170" t="s">
        <v>1</v>
      </c>
      <c r="F893" s="171" t="s">
        <v>966</v>
      </c>
      <c r="H893" s="172">
        <v>1.5229999999999999</v>
      </c>
      <c r="L893" s="169"/>
      <c r="M893" s="173"/>
      <c r="N893" s="174"/>
      <c r="O893" s="174"/>
      <c r="P893" s="174"/>
      <c r="Q893" s="174"/>
      <c r="R893" s="174"/>
      <c r="S893" s="174"/>
      <c r="T893" s="175"/>
      <c r="AT893" s="170" t="s">
        <v>166</v>
      </c>
      <c r="AU893" s="170" t="s">
        <v>84</v>
      </c>
      <c r="AV893" s="168" t="s">
        <v>84</v>
      </c>
      <c r="AW893" s="168" t="s">
        <v>31</v>
      </c>
      <c r="AX893" s="168" t="s">
        <v>75</v>
      </c>
      <c r="AY893" s="170" t="s">
        <v>158</v>
      </c>
    </row>
    <row r="894" spans="1:65" s="168" customFormat="1">
      <c r="B894" s="169"/>
      <c r="D894" s="162" t="s">
        <v>166</v>
      </c>
      <c r="E894" s="170" t="s">
        <v>1</v>
      </c>
      <c r="F894" s="171" t="s">
        <v>967</v>
      </c>
      <c r="H894" s="172">
        <v>9.2929999999999993</v>
      </c>
      <c r="L894" s="169"/>
      <c r="M894" s="173"/>
      <c r="N894" s="174"/>
      <c r="O894" s="174"/>
      <c r="P894" s="174"/>
      <c r="Q894" s="174"/>
      <c r="R894" s="174"/>
      <c r="S894" s="174"/>
      <c r="T894" s="175"/>
      <c r="AT894" s="170" t="s">
        <v>166</v>
      </c>
      <c r="AU894" s="170" t="s">
        <v>84</v>
      </c>
      <c r="AV894" s="168" t="s">
        <v>84</v>
      </c>
      <c r="AW894" s="168" t="s">
        <v>31</v>
      </c>
      <c r="AX894" s="168" t="s">
        <v>75</v>
      </c>
      <c r="AY894" s="170" t="s">
        <v>158</v>
      </c>
    </row>
    <row r="895" spans="1:65" s="168" customFormat="1">
      <c r="B895" s="169"/>
      <c r="D895" s="162" t="s">
        <v>166</v>
      </c>
      <c r="E895" s="170" t="s">
        <v>1</v>
      </c>
      <c r="F895" s="171" t="s">
        <v>968</v>
      </c>
      <c r="H895" s="172">
        <v>9.7349999999999994</v>
      </c>
      <c r="L895" s="169"/>
      <c r="M895" s="173"/>
      <c r="N895" s="174"/>
      <c r="O895" s="174"/>
      <c r="P895" s="174"/>
      <c r="Q895" s="174"/>
      <c r="R895" s="174"/>
      <c r="S895" s="174"/>
      <c r="T895" s="175"/>
      <c r="AT895" s="170" t="s">
        <v>166</v>
      </c>
      <c r="AU895" s="170" t="s">
        <v>84</v>
      </c>
      <c r="AV895" s="168" t="s">
        <v>84</v>
      </c>
      <c r="AW895" s="168" t="s">
        <v>31</v>
      </c>
      <c r="AX895" s="168" t="s">
        <v>75</v>
      </c>
      <c r="AY895" s="170" t="s">
        <v>158</v>
      </c>
    </row>
    <row r="896" spans="1:65" s="176" customFormat="1">
      <c r="B896" s="177"/>
      <c r="D896" s="162" t="s">
        <v>166</v>
      </c>
      <c r="E896" s="178" t="s">
        <v>1</v>
      </c>
      <c r="F896" s="179" t="s">
        <v>198</v>
      </c>
      <c r="H896" s="180">
        <v>20.550999999999998</v>
      </c>
      <c r="L896" s="177"/>
      <c r="M896" s="181"/>
      <c r="N896" s="182"/>
      <c r="O896" s="182"/>
      <c r="P896" s="182"/>
      <c r="Q896" s="182"/>
      <c r="R896" s="182"/>
      <c r="S896" s="182"/>
      <c r="T896" s="183"/>
      <c r="AT896" s="178" t="s">
        <v>166</v>
      </c>
      <c r="AU896" s="178" t="s">
        <v>84</v>
      </c>
      <c r="AV896" s="176" t="s">
        <v>90</v>
      </c>
      <c r="AW896" s="176" t="s">
        <v>31</v>
      </c>
      <c r="AX896" s="176" t="s">
        <v>80</v>
      </c>
      <c r="AY896" s="178" t="s">
        <v>158</v>
      </c>
    </row>
    <row r="897" spans="1:65" s="25" customFormat="1" ht="48.95" customHeight="1">
      <c r="A897" s="21"/>
      <c r="B897" s="22"/>
      <c r="C897" s="148" t="s">
        <v>969</v>
      </c>
      <c r="D897" s="148" t="s">
        <v>160</v>
      </c>
      <c r="E897" s="149" t="s">
        <v>970</v>
      </c>
      <c r="F897" s="150" t="s">
        <v>971</v>
      </c>
      <c r="G897" s="151" t="s">
        <v>189</v>
      </c>
      <c r="H897" s="152">
        <v>197.47</v>
      </c>
      <c r="I897" s="1"/>
      <c r="J897" s="153">
        <f>ROUND(I897*H897,2)</f>
        <v>0</v>
      </c>
      <c r="K897" s="150" t="s">
        <v>1</v>
      </c>
      <c r="L897" s="22"/>
      <c r="M897" s="154" t="s">
        <v>1</v>
      </c>
      <c r="N897" s="155" t="s">
        <v>40</v>
      </c>
      <c r="O897" s="49"/>
      <c r="P897" s="156">
        <f>O897*H897</f>
        <v>0</v>
      </c>
      <c r="Q897" s="156">
        <v>2.7390000000000001E-2</v>
      </c>
      <c r="R897" s="156">
        <f>Q897*H897</f>
        <v>5.4087033</v>
      </c>
      <c r="S897" s="156">
        <v>0</v>
      </c>
      <c r="T897" s="157">
        <f>S897*H897</f>
        <v>0</v>
      </c>
      <c r="U897" s="21"/>
      <c r="V897" s="21"/>
      <c r="W897" s="21"/>
      <c r="X897" s="21"/>
      <c r="Y897" s="21"/>
      <c r="Z897" s="21"/>
      <c r="AA897" s="21"/>
      <c r="AB897" s="21"/>
      <c r="AC897" s="21"/>
      <c r="AD897" s="21"/>
      <c r="AE897" s="21"/>
      <c r="AR897" s="158" t="s">
        <v>403</v>
      </c>
      <c r="AT897" s="158" t="s">
        <v>160</v>
      </c>
      <c r="AU897" s="158" t="s">
        <v>84</v>
      </c>
      <c r="AY897" s="8" t="s">
        <v>158</v>
      </c>
      <c r="BE897" s="159">
        <f>IF(N897="základní",J897,0)</f>
        <v>0</v>
      </c>
      <c r="BF897" s="159">
        <f>IF(N897="snížená",J897,0)</f>
        <v>0</v>
      </c>
      <c r="BG897" s="159">
        <f>IF(N897="zákl. přenesená",J897,0)</f>
        <v>0</v>
      </c>
      <c r="BH897" s="159">
        <f>IF(N897="sníž. přenesená",J897,0)</f>
        <v>0</v>
      </c>
      <c r="BI897" s="159">
        <f>IF(N897="nulová",J897,0)</f>
        <v>0</v>
      </c>
      <c r="BJ897" s="8" t="s">
        <v>80</v>
      </c>
      <c r="BK897" s="159">
        <f>ROUND(I897*H897,2)</f>
        <v>0</v>
      </c>
      <c r="BL897" s="8" t="s">
        <v>403</v>
      </c>
      <c r="BM897" s="158" t="s">
        <v>972</v>
      </c>
    </row>
    <row r="898" spans="1:65" s="160" customFormat="1">
      <c r="B898" s="161"/>
      <c r="D898" s="162" t="s">
        <v>166</v>
      </c>
      <c r="E898" s="163" t="s">
        <v>1</v>
      </c>
      <c r="F898" s="164" t="s">
        <v>948</v>
      </c>
      <c r="H898" s="163" t="s">
        <v>1</v>
      </c>
      <c r="L898" s="161"/>
      <c r="M898" s="165"/>
      <c r="N898" s="166"/>
      <c r="O898" s="166"/>
      <c r="P898" s="166"/>
      <c r="Q898" s="166"/>
      <c r="R898" s="166"/>
      <c r="S898" s="166"/>
      <c r="T898" s="167"/>
      <c r="AT898" s="163" t="s">
        <v>166</v>
      </c>
      <c r="AU898" s="163" t="s">
        <v>84</v>
      </c>
      <c r="AV898" s="160" t="s">
        <v>80</v>
      </c>
      <c r="AW898" s="160" t="s">
        <v>31</v>
      </c>
      <c r="AX898" s="160" t="s">
        <v>75</v>
      </c>
      <c r="AY898" s="163" t="s">
        <v>158</v>
      </c>
    </row>
    <row r="899" spans="1:65" s="168" customFormat="1">
      <c r="B899" s="169"/>
      <c r="D899" s="162" t="s">
        <v>166</v>
      </c>
      <c r="E899" s="170" t="s">
        <v>1</v>
      </c>
      <c r="F899" s="171" t="s">
        <v>973</v>
      </c>
      <c r="H899" s="172">
        <v>197.47</v>
      </c>
      <c r="L899" s="169"/>
      <c r="M899" s="173"/>
      <c r="N899" s="174"/>
      <c r="O899" s="174"/>
      <c r="P899" s="174"/>
      <c r="Q899" s="174"/>
      <c r="R899" s="174"/>
      <c r="S899" s="174"/>
      <c r="T899" s="175"/>
      <c r="AT899" s="170" t="s">
        <v>166</v>
      </c>
      <c r="AU899" s="170" t="s">
        <v>84</v>
      </c>
      <c r="AV899" s="168" t="s">
        <v>84</v>
      </c>
      <c r="AW899" s="168" t="s">
        <v>31</v>
      </c>
      <c r="AX899" s="168" t="s">
        <v>80</v>
      </c>
      <c r="AY899" s="170" t="s">
        <v>158</v>
      </c>
    </row>
    <row r="900" spans="1:65" s="25" customFormat="1" ht="33" customHeight="1">
      <c r="A900" s="21"/>
      <c r="B900" s="22"/>
      <c r="C900" s="148" t="s">
        <v>974</v>
      </c>
      <c r="D900" s="148" t="s">
        <v>160</v>
      </c>
      <c r="E900" s="149" t="s">
        <v>975</v>
      </c>
      <c r="F900" s="150" t="s">
        <v>976</v>
      </c>
      <c r="G900" s="151" t="s">
        <v>189</v>
      </c>
      <c r="H900" s="152">
        <v>30.13</v>
      </c>
      <c r="I900" s="1"/>
      <c r="J900" s="153">
        <f>ROUND(I900*H900,2)</f>
        <v>0</v>
      </c>
      <c r="K900" s="150" t="s">
        <v>164</v>
      </c>
      <c r="L900" s="22"/>
      <c r="M900" s="154" t="s">
        <v>1</v>
      </c>
      <c r="N900" s="155" t="s">
        <v>40</v>
      </c>
      <c r="O900" s="49"/>
      <c r="P900" s="156">
        <f>O900*H900</f>
        <v>0</v>
      </c>
      <c r="Q900" s="156">
        <v>1.39E-3</v>
      </c>
      <c r="R900" s="156">
        <f>Q900*H900</f>
        <v>4.18807E-2</v>
      </c>
      <c r="S900" s="156">
        <v>0</v>
      </c>
      <c r="T900" s="157">
        <f>S900*H900</f>
        <v>0</v>
      </c>
      <c r="U900" s="21"/>
      <c r="V900" s="21"/>
      <c r="W900" s="21"/>
      <c r="X900" s="21"/>
      <c r="Y900" s="21"/>
      <c r="Z900" s="21"/>
      <c r="AA900" s="21"/>
      <c r="AB900" s="21"/>
      <c r="AC900" s="21"/>
      <c r="AD900" s="21"/>
      <c r="AE900" s="21"/>
      <c r="AR900" s="158" t="s">
        <v>403</v>
      </c>
      <c r="AT900" s="158" t="s">
        <v>160</v>
      </c>
      <c r="AU900" s="158" t="s">
        <v>84</v>
      </c>
      <c r="AY900" s="8" t="s">
        <v>158</v>
      </c>
      <c r="BE900" s="159">
        <f>IF(N900="základní",J900,0)</f>
        <v>0</v>
      </c>
      <c r="BF900" s="159">
        <f>IF(N900="snížená",J900,0)</f>
        <v>0</v>
      </c>
      <c r="BG900" s="159">
        <f>IF(N900="zákl. přenesená",J900,0)</f>
        <v>0</v>
      </c>
      <c r="BH900" s="159">
        <f>IF(N900="sníž. přenesená",J900,0)</f>
        <v>0</v>
      </c>
      <c r="BI900" s="159">
        <f>IF(N900="nulová",J900,0)</f>
        <v>0</v>
      </c>
      <c r="BJ900" s="8" t="s">
        <v>80</v>
      </c>
      <c r="BK900" s="159">
        <f>ROUND(I900*H900,2)</f>
        <v>0</v>
      </c>
      <c r="BL900" s="8" t="s">
        <v>403</v>
      </c>
      <c r="BM900" s="158" t="s">
        <v>977</v>
      </c>
    </row>
    <row r="901" spans="1:65" s="160" customFormat="1">
      <c r="B901" s="161"/>
      <c r="D901" s="162" t="s">
        <v>166</v>
      </c>
      <c r="E901" s="163" t="s">
        <v>1</v>
      </c>
      <c r="F901" s="164" t="s">
        <v>954</v>
      </c>
      <c r="H901" s="163" t="s">
        <v>1</v>
      </c>
      <c r="L901" s="161"/>
      <c r="M901" s="165"/>
      <c r="N901" s="166"/>
      <c r="O901" s="166"/>
      <c r="P901" s="166"/>
      <c r="Q901" s="166"/>
      <c r="R901" s="166"/>
      <c r="S901" s="166"/>
      <c r="T901" s="167"/>
      <c r="AT901" s="163" t="s">
        <v>166</v>
      </c>
      <c r="AU901" s="163" t="s">
        <v>84</v>
      </c>
      <c r="AV901" s="160" t="s">
        <v>80</v>
      </c>
      <c r="AW901" s="160" t="s">
        <v>31</v>
      </c>
      <c r="AX901" s="160" t="s">
        <v>75</v>
      </c>
      <c r="AY901" s="163" t="s">
        <v>158</v>
      </c>
    </row>
    <row r="902" spans="1:65" s="160" customFormat="1">
      <c r="B902" s="161"/>
      <c r="D902" s="162" t="s">
        <v>166</v>
      </c>
      <c r="E902" s="163" t="s">
        <v>1</v>
      </c>
      <c r="F902" s="164" t="s">
        <v>204</v>
      </c>
      <c r="H902" s="163" t="s">
        <v>1</v>
      </c>
      <c r="L902" s="161"/>
      <c r="M902" s="165"/>
      <c r="N902" s="166"/>
      <c r="O902" s="166"/>
      <c r="P902" s="166"/>
      <c r="Q902" s="166"/>
      <c r="R902" s="166"/>
      <c r="S902" s="166"/>
      <c r="T902" s="167"/>
      <c r="AT902" s="163" t="s">
        <v>166</v>
      </c>
      <c r="AU902" s="163" t="s">
        <v>84</v>
      </c>
      <c r="AV902" s="160" t="s">
        <v>80</v>
      </c>
      <c r="AW902" s="160" t="s">
        <v>31</v>
      </c>
      <c r="AX902" s="160" t="s">
        <v>75</v>
      </c>
      <c r="AY902" s="163" t="s">
        <v>158</v>
      </c>
    </row>
    <row r="903" spans="1:65" s="168" customFormat="1">
      <c r="B903" s="169"/>
      <c r="D903" s="162" t="s">
        <v>166</v>
      </c>
      <c r="E903" s="170" t="s">
        <v>1</v>
      </c>
      <c r="F903" s="171" t="s">
        <v>978</v>
      </c>
      <c r="H903" s="172">
        <v>30.13</v>
      </c>
      <c r="L903" s="169"/>
      <c r="M903" s="173"/>
      <c r="N903" s="174"/>
      <c r="O903" s="174"/>
      <c r="P903" s="174"/>
      <c r="Q903" s="174"/>
      <c r="R903" s="174"/>
      <c r="S903" s="174"/>
      <c r="T903" s="175"/>
      <c r="AT903" s="170" t="s">
        <v>166</v>
      </c>
      <c r="AU903" s="170" t="s">
        <v>84</v>
      </c>
      <c r="AV903" s="168" t="s">
        <v>84</v>
      </c>
      <c r="AW903" s="168" t="s">
        <v>31</v>
      </c>
      <c r="AX903" s="168" t="s">
        <v>80</v>
      </c>
      <c r="AY903" s="170" t="s">
        <v>158</v>
      </c>
    </row>
    <row r="904" spans="1:65" s="25" customFormat="1" ht="24.2" customHeight="1">
      <c r="A904" s="21"/>
      <c r="B904" s="22"/>
      <c r="C904" s="192" t="s">
        <v>979</v>
      </c>
      <c r="D904" s="192" t="s">
        <v>514</v>
      </c>
      <c r="E904" s="193" t="s">
        <v>980</v>
      </c>
      <c r="F904" s="194" t="s">
        <v>981</v>
      </c>
      <c r="G904" s="195" t="s">
        <v>189</v>
      </c>
      <c r="H904" s="196">
        <v>31.637</v>
      </c>
      <c r="I904" s="2"/>
      <c r="J904" s="197">
        <f>ROUND(I904*H904,2)</f>
        <v>0</v>
      </c>
      <c r="K904" s="194" t="s">
        <v>1</v>
      </c>
      <c r="L904" s="198"/>
      <c r="M904" s="199" t="s">
        <v>1</v>
      </c>
      <c r="N904" s="200" t="s">
        <v>40</v>
      </c>
      <c r="O904" s="49"/>
      <c r="P904" s="156">
        <f>O904*H904</f>
        <v>0</v>
      </c>
      <c r="Q904" s="156">
        <v>8.0000000000000002E-3</v>
      </c>
      <c r="R904" s="156">
        <f>Q904*H904</f>
        <v>0.25309599999999999</v>
      </c>
      <c r="S904" s="156">
        <v>0</v>
      </c>
      <c r="T904" s="157">
        <f>S904*H904</f>
        <v>0</v>
      </c>
      <c r="U904" s="21"/>
      <c r="V904" s="21"/>
      <c r="W904" s="21"/>
      <c r="X904" s="21"/>
      <c r="Y904" s="21"/>
      <c r="Z904" s="21"/>
      <c r="AA904" s="21"/>
      <c r="AB904" s="21"/>
      <c r="AC904" s="21"/>
      <c r="AD904" s="21"/>
      <c r="AE904" s="21"/>
      <c r="AR904" s="158" t="s">
        <v>527</v>
      </c>
      <c r="AT904" s="158" t="s">
        <v>514</v>
      </c>
      <c r="AU904" s="158" t="s">
        <v>84</v>
      </c>
      <c r="AY904" s="8" t="s">
        <v>158</v>
      </c>
      <c r="BE904" s="159">
        <f>IF(N904="základní",J904,0)</f>
        <v>0</v>
      </c>
      <c r="BF904" s="159">
        <f>IF(N904="snížená",J904,0)</f>
        <v>0</v>
      </c>
      <c r="BG904" s="159">
        <f>IF(N904="zákl. přenesená",J904,0)</f>
        <v>0</v>
      </c>
      <c r="BH904" s="159">
        <f>IF(N904="sníž. přenesená",J904,0)</f>
        <v>0</v>
      </c>
      <c r="BI904" s="159">
        <f>IF(N904="nulová",J904,0)</f>
        <v>0</v>
      </c>
      <c r="BJ904" s="8" t="s">
        <v>80</v>
      </c>
      <c r="BK904" s="159">
        <f>ROUND(I904*H904,2)</f>
        <v>0</v>
      </c>
      <c r="BL904" s="8" t="s">
        <v>403</v>
      </c>
      <c r="BM904" s="158" t="s">
        <v>982</v>
      </c>
    </row>
    <row r="905" spans="1:65" s="168" customFormat="1">
      <c r="B905" s="169"/>
      <c r="D905" s="162" t="s">
        <v>166</v>
      </c>
      <c r="F905" s="171" t="s">
        <v>983</v>
      </c>
      <c r="H905" s="172">
        <v>31.637</v>
      </c>
      <c r="L905" s="169"/>
      <c r="M905" s="173"/>
      <c r="N905" s="174"/>
      <c r="O905" s="174"/>
      <c r="P905" s="174"/>
      <c r="Q905" s="174"/>
      <c r="R905" s="174"/>
      <c r="S905" s="174"/>
      <c r="T905" s="175"/>
      <c r="AT905" s="170" t="s">
        <v>166</v>
      </c>
      <c r="AU905" s="170" t="s">
        <v>84</v>
      </c>
      <c r="AV905" s="168" t="s">
        <v>84</v>
      </c>
      <c r="AW905" s="168" t="s">
        <v>3</v>
      </c>
      <c r="AX905" s="168" t="s">
        <v>80</v>
      </c>
      <c r="AY905" s="170" t="s">
        <v>158</v>
      </c>
    </row>
    <row r="906" spans="1:65" s="25" customFormat="1" ht="24.2" customHeight="1">
      <c r="A906" s="21"/>
      <c r="B906" s="22"/>
      <c r="C906" s="148" t="s">
        <v>984</v>
      </c>
      <c r="D906" s="148" t="s">
        <v>160</v>
      </c>
      <c r="E906" s="149" t="s">
        <v>985</v>
      </c>
      <c r="F906" s="150" t="s">
        <v>986</v>
      </c>
      <c r="G906" s="151" t="s">
        <v>884</v>
      </c>
      <c r="H906" s="3"/>
      <c r="I906" s="1"/>
      <c r="J906" s="153">
        <f>ROUND(I906*H906,2)</f>
        <v>0</v>
      </c>
      <c r="K906" s="150" t="s">
        <v>164</v>
      </c>
      <c r="L906" s="22"/>
      <c r="M906" s="154" t="s">
        <v>1</v>
      </c>
      <c r="N906" s="155" t="s">
        <v>40</v>
      </c>
      <c r="O906" s="49"/>
      <c r="P906" s="156">
        <f>O906*H906</f>
        <v>0</v>
      </c>
      <c r="Q906" s="156">
        <v>0</v>
      </c>
      <c r="R906" s="156">
        <f>Q906*H906</f>
        <v>0</v>
      </c>
      <c r="S906" s="156">
        <v>0</v>
      </c>
      <c r="T906" s="157">
        <f>S906*H906</f>
        <v>0</v>
      </c>
      <c r="U906" s="21"/>
      <c r="V906" s="21"/>
      <c r="W906" s="21"/>
      <c r="X906" s="21"/>
      <c r="Y906" s="21"/>
      <c r="Z906" s="21"/>
      <c r="AA906" s="21"/>
      <c r="AB906" s="21"/>
      <c r="AC906" s="21"/>
      <c r="AD906" s="21"/>
      <c r="AE906" s="21"/>
      <c r="AR906" s="158" t="s">
        <v>403</v>
      </c>
      <c r="AT906" s="158" t="s">
        <v>160</v>
      </c>
      <c r="AU906" s="158" t="s">
        <v>84</v>
      </c>
      <c r="AY906" s="8" t="s">
        <v>158</v>
      </c>
      <c r="BE906" s="159">
        <f>IF(N906="základní",J906,0)</f>
        <v>0</v>
      </c>
      <c r="BF906" s="159">
        <f>IF(N906="snížená",J906,0)</f>
        <v>0</v>
      </c>
      <c r="BG906" s="159">
        <f>IF(N906="zákl. přenesená",J906,0)</f>
        <v>0</v>
      </c>
      <c r="BH906" s="159">
        <f>IF(N906="sníž. přenesená",J906,0)</f>
        <v>0</v>
      </c>
      <c r="BI906" s="159">
        <f>IF(N906="nulová",J906,0)</f>
        <v>0</v>
      </c>
      <c r="BJ906" s="8" t="s">
        <v>80</v>
      </c>
      <c r="BK906" s="159">
        <f>ROUND(I906*H906,2)</f>
        <v>0</v>
      </c>
      <c r="BL906" s="8" t="s">
        <v>403</v>
      </c>
      <c r="BM906" s="158" t="s">
        <v>987</v>
      </c>
    </row>
    <row r="907" spans="1:65" s="135" customFormat="1" ht="22.7" customHeight="1">
      <c r="B907" s="136"/>
      <c r="D907" s="137" t="s">
        <v>74</v>
      </c>
      <c r="E907" s="146" t="s">
        <v>988</v>
      </c>
      <c r="F907" s="146" t="s">
        <v>989</v>
      </c>
      <c r="J907" s="147">
        <f>BK907</f>
        <v>0</v>
      </c>
      <c r="L907" s="136"/>
      <c r="M907" s="140"/>
      <c r="N907" s="141"/>
      <c r="O907" s="141"/>
      <c r="P907" s="142">
        <f>SUM(P908:P981)</f>
        <v>0</v>
      </c>
      <c r="Q907" s="141"/>
      <c r="R907" s="142">
        <f>SUM(R908:R981)</f>
        <v>3.3034000000000003</v>
      </c>
      <c r="S907" s="141"/>
      <c r="T907" s="143">
        <f>SUM(T908:T981)</f>
        <v>23.475299999999997</v>
      </c>
      <c r="AR907" s="137" t="s">
        <v>84</v>
      </c>
      <c r="AT907" s="144" t="s">
        <v>74</v>
      </c>
      <c r="AU907" s="144" t="s">
        <v>80</v>
      </c>
      <c r="AY907" s="137" t="s">
        <v>158</v>
      </c>
      <c r="BK907" s="145">
        <f>SUM(BK908:BK981)</f>
        <v>0</v>
      </c>
    </row>
    <row r="908" spans="1:65" s="25" customFormat="1" ht="24.2" customHeight="1">
      <c r="A908" s="21"/>
      <c r="B908" s="22"/>
      <c r="C908" s="148" t="s">
        <v>990</v>
      </c>
      <c r="D908" s="148" t="s">
        <v>160</v>
      </c>
      <c r="E908" s="149" t="s">
        <v>991</v>
      </c>
      <c r="F908" s="150" t="s">
        <v>992</v>
      </c>
      <c r="G908" s="151" t="s">
        <v>173</v>
      </c>
      <c r="H908" s="152">
        <v>75</v>
      </c>
      <c r="I908" s="1"/>
      <c r="J908" s="153">
        <f>ROUND(I908*H908,2)</f>
        <v>0</v>
      </c>
      <c r="K908" s="150" t="s">
        <v>164</v>
      </c>
      <c r="L908" s="22"/>
      <c r="M908" s="154" t="s">
        <v>1</v>
      </c>
      <c r="N908" s="155" t="s">
        <v>40</v>
      </c>
      <c r="O908" s="49"/>
      <c r="P908" s="156">
        <f>O908*H908</f>
        <v>0</v>
      </c>
      <c r="Q908" s="156">
        <v>0</v>
      </c>
      <c r="R908" s="156">
        <f>Q908*H908</f>
        <v>0</v>
      </c>
      <c r="S908" s="156">
        <v>0</v>
      </c>
      <c r="T908" s="157">
        <f>S908*H908</f>
        <v>0</v>
      </c>
      <c r="U908" s="21"/>
      <c r="V908" s="21"/>
      <c r="W908" s="21"/>
      <c r="X908" s="21"/>
      <c r="Y908" s="21"/>
      <c r="Z908" s="21"/>
      <c r="AA908" s="21"/>
      <c r="AB908" s="21"/>
      <c r="AC908" s="21"/>
      <c r="AD908" s="21"/>
      <c r="AE908" s="21"/>
      <c r="AR908" s="158" t="s">
        <v>403</v>
      </c>
      <c r="AT908" s="158" t="s">
        <v>160</v>
      </c>
      <c r="AU908" s="158" t="s">
        <v>84</v>
      </c>
      <c r="AY908" s="8" t="s">
        <v>158</v>
      </c>
      <c r="BE908" s="159">
        <f>IF(N908="základní",J908,0)</f>
        <v>0</v>
      </c>
      <c r="BF908" s="159">
        <f>IF(N908="snížená",J908,0)</f>
        <v>0</v>
      </c>
      <c r="BG908" s="159">
        <f>IF(N908="zákl. přenesená",J908,0)</f>
        <v>0</v>
      </c>
      <c r="BH908" s="159">
        <f>IF(N908="sníž. přenesená",J908,0)</f>
        <v>0</v>
      </c>
      <c r="BI908" s="159">
        <f>IF(N908="nulová",J908,0)</f>
        <v>0</v>
      </c>
      <c r="BJ908" s="8" t="s">
        <v>80</v>
      </c>
      <c r="BK908" s="159">
        <f>ROUND(I908*H908,2)</f>
        <v>0</v>
      </c>
      <c r="BL908" s="8" t="s">
        <v>403</v>
      </c>
      <c r="BM908" s="158" t="s">
        <v>993</v>
      </c>
    </row>
    <row r="909" spans="1:65" s="160" customFormat="1">
      <c r="B909" s="161"/>
      <c r="D909" s="162" t="s">
        <v>166</v>
      </c>
      <c r="E909" s="163" t="s">
        <v>1</v>
      </c>
      <c r="F909" s="164" t="s">
        <v>994</v>
      </c>
      <c r="H909" s="163" t="s">
        <v>1</v>
      </c>
      <c r="L909" s="161"/>
      <c r="M909" s="165"/>
      <c r="N909" s="166"/>
      <c r="O909" s="166"/>
      <c r="P909" s="166"/>
      <c r="Q909" s="166"/>
      <c r="R909" s="166"/>
      <c r="S909" s="166"/>
      <c r="T909" s="167"/>
      <c r="AT909" s="163" t="s">
        <v>166</v>
      </c>
      <c r="AU909" s="163" t="s">
        <v>84</v>
      </c>
      <c r="AV909" s="160" t="s">
        <v>80</v>
      </c>
      <c r="AW909" s="160" t="s">
        <v>31</v>
      </c>
      <c r="AX909" s="160" t="s">
        <v>75</v>
      </c>
      <c r="AY909" s="163" t="s">
        <v>158</v>
      </c>
    </row>
    <row r="910" spans="1:65" s="168" customFormat="1">
      <c r="B910" s="169"/>
      <c r="D910" s="162" t="s">
        <v>166</v>
      </c>
      <c r="E910" s="170" t="s">
        <v>1</v>
      </c>
      <c r="F910" s="171" t="s">
        <v>995</v>
      </c>
      <c r="H910" s="172">
        <v>6</v>
      </c>
      <c r="L910" s="169"/>
      <c r="M910" s="173"/>
      <c r="N910" s="174"/>
      <c r="O910" s="174"/>
      <c r="P910" s="174"/>
      <c r="Q910" s="174"/>
      <c r="R910" s="174"/>
      <c r="S910" s="174"/>
      <c r="T910" s="175"/>
      <c r="AT910" s="170" t="s">
        <v>166</v>
      </c>
      <c r="AU910" s="170" t="s">
        <v>84</v>
      </c>
      <c r="AV910" s="168" t="s">
        <v>84</v>
      </c>
      <c r="AW910" s="168" t="s">
        <v>31</v>
      </c>
      <c r="AX910" s="168" t="s">
        <v>75</v>
      </c>
      <c r="AY910" s="170" t="s">
        <v>158</v>
      </c>
    </row>
    <row r="911" spans="1:65" s="168" customFormat="1">
      <c r="B911" s="169"/>
      <c r="D911" s="162" t="s">
        <v>166</v>
      </c>
      <c r="E911" s="170" t="s">
        <v>1</v>
      </c>
      <c r="F911" s="171" t="s">
        <v>996</v>
      </c>
      <c r="H911" s="172">
        <v>6</v>
      </c>
      <c r="L911" s="169"/>
      <c r="M911" s="173"/>
      <c r="N911" s="174"/>
      <c r="O911" s="174"/>
      <c r="P911" s="174"/>
      <c r="Q911" s="174"/>
      <c r="R911" s="174"/>
      <c r="S911" s="174"/>
      <c r="T911" s="175"/>
      <c r="AT911" s="170" t="s">
        <v>166</v>
      </c>
      <c r="AU911" s="170" t="s">
        <v>84</v>
      </c>
      <c r="AV911" s="168" t="s">
        <v>84</v>
      </c>
      <c r="AW911" s="168" t="s">
        <v>31</v>
      </c>
      <c r="AX911" s="168" t="s">
        <v>75</v>
      </c>
      <c r="AY911" s="170" t="s">
        <v>158</v>
      </c>
    </row>
    <row r="912" spans="1:65" s="168" customFormat="1">
      <c r="B912" s="169"/>
      <c r="D912" s="162" t="s">
        <v>166</v>
      </c>
      <c r="E912" s="170" t="s">
        <v>1</v>
      </c>
      <c r="F912" s="171" t="s">
        <v>997</v>
      </c>
      <c r="H912" s="172">
        <v>7</v>
      </c>
      <c r="L912" s="169"/>
      <c r="M912" s="173"/>
      <c r="N912" s="174"/>
      <c r="O912" s="174"/>
      <c r="P912" s="174"/>
      <c r="Q912" s="174"/>
      <c r="R912" s="174"/>
      <c r="S912" s="174"/>
      <c r="T912" s="175"/>
      <c r="AT912" s="170" t="s">
        <v>166</v>
      </c>
      <c r="AU912" s="170" t="s">
        <v>84</v>
      </c>
      <c r="AV912" s="168" t="s">
        <v>84</v>
      </c>
      <c r="AW912" s="168" t="s">
        <v>31</v>
      </c>
      <c r="AX912" s="168" t="s">
        <v>75</v>
      </c>
      <c r="AY912" s="170" t="s">
        <v>158</v>
      </c>
    </row>
    <row r="913" spans="1:65" s="168" customFormat="1">
      <c r="B913" s="169"/>
      <c r="D913" s="162" t="s">
        <v>166</v>
      </c>
      <c r="E913" s="170" t="s">
        <v>1</v>
      </c>
      <c r="F913" s="171" t="s">
        <v>998</v>
      </c>
      <c r="H913" s="172">
        <v>56</v>
      </c>
      <c r="L913" s="169"/>
      <c r="M913" s="173"/>
      <c r="N913" s="174"/>
      <c r="O913" s="174"/>
      <c r="P913" s="174"/>
      <c r="Q913" s="174"/>
      <c r="R913" s="174"/>
      <c r="S913" s="174"/>
      <c r="T913" s="175"/>
      <c r="AT913" s="170" t="s">
        <v>166</v>
      </c>
      <c r="AU913" s="170" t="s">
        <v>84</v>
      </c>
      <c r="AV913" s="168" t="s">
        <v>84</v>
      </c>
      <c r="AW913" s="168" t="s">
        <v>31</v>
      </c>
      <c r="AX913" s="168" t="s">
        <v>75</v>
      </c>
      <c r="AY913" s="170" t="s">
        <v>158</v>
      </c>
    </row>
    <row r="914" spans="1:65" s="176" customFormat="1">
      <c r="B914" s="177"/>
      <c r="D914" s="162" t="s">
        <v>166</v>
      </c>
      <c r="E914" s="178" t="s">
        <v>1</v>
      </c>
      <c r="F914" s="179" t="s">
        <v>198</v>
      </c>
      <c r="H914" s="180">
        <v>75</v>
      </c>
      <c r="L914" s="177"/>
      <c r="M914" s="181"/>
      <c r="N914" s="182"/>
      <c r="O914" s="182"/>
      <c r="P914" s="182"/>
      <c r="Q914" s="182"/>
      <c r="R914" s="182"/>
      <c r="S914" s="182"/>
      <c r="T914" s="183"/>
      <c r="AT914" s="178" t="s">
        <v>166</v>
      </c>
      <c r="AU914" s="178" t="s">
        <v>84</v>
      </c>
      <c r="AV914" s="176" t="s">
        <v>90</v>
      </c>
      <c r="AW914" s="176" t="s">
        <v>31</v>
      </c>
      <c r="AX914" s="176" t="s">
        <v>80</v>
      </c>
      <c r="AY914" s="178" t="s">
        <v>158</v>
      </c>
    </row>
    <row r="915" spans="1:65" s="25" customFormat="1" ht="24.2" customHeight="1">
      <c r="A915" s="21"/>
      <c r="B915" s="22"/>
      <c r="C915" s="192" t="s">
        <v>999</v>
      </c>
      <c r="D915" s="192" t="s">
        <v>514</v>
      </c>
      <c r="E915" s="193" t="s">
        <v>1000</v>
      </c>
      <c r="F915" s="194" t="s">
        <v>1001</v>
      </c>
      <c r="G915" s="195" t="s">
        <v>173</v>
      </c>
      <c r="H915" s="196">
        <v>4</v>
      </c>
      <c r="I915" s="2"/>
      <c r="J915" s="197">
        <f>ROUND(I915*H915,2)</f>
        <v>0</v>
      </c>
      <c r="K915" s="194" t="s">
        <v>1</v>
      </c>
      <c r="L915" s="198"/>
      <c r="M915" s="199" t="s">
        <v>1</v>
      </c>
      <c r="N915" s="200" t="s">
        <v>40</v>
      </c>
      <c r="O915" s="49"/>
      <c r="P915" s="156">
        <f>O915*H915</f>
        <v>0</v>
      </c>
      <c r="Q915" s="156">
        <v>3.7999999999999999E-2</v>
      </c>
      <c r="R915" s="156">
        <f>Q915*H915</f>
        <v>0.152</v>
      </c>
      <c r="S915" s="156">
        <v>0</v>
      </c>
      <c r="T915" s="157">
        <f>S915*H915</f>
        <v>0</v>
      </c>
      <c r="U915" s="21"/>
      <c r="V915" s="21"/>
      <c r="W915" s="21"/>
      <c r="X915" s="21"/>
      <c r="Y915" s="21"/>
      <c r="Z915" s="21"/>
      <c r="AA915" s="21"/>
      <c r="AB915" s="21"/>
      <c r="AC915" s="21"/>
      <c r="AD915" s="21"/>
      <c r="AE915" s="21"/>
      <c r="AR915" s="158" t="s">
        <v>527</v>
      </c>
      <c r="AT915" s="158" t="s">
        <v>514</v>
      </c>
      <c r="AU915" s="158" t="s">
        <v>84</v>
      </c>
      <c r="AY915" s="8" t="s">
        <v>158</v>
      </c>
      <c r="BE915" s="159">
        <f>IF(N915="základní",J915,0)</f>
        <v>0</v>
      </c>
      <c r="BF915" s="159">
        <f>IF(N915="snížená",J915,0)</f>
        <v>0</v>
      </c>
      <c r="BG915" s="159">
        <f>IF(N915="zákl. přenesená",J915,0)</f>
        <v>0</v>
      </c>
      <c r="BH915" s="159">
        <f>IF(N915="sníž. přenesená",J915,0)</f>
        <v>0</v>
      </c>
      <c r="BI915" s="159">
        <f>IF(N915="nulová",J915,0)</f>
        <v>0</v>
      </c>
      <c r="BJ915" s="8" t="s">
        <v>80</v>
      </c>
      <c r="BK915" s="159">
        <f>ROUND(I915*H915,2)</f>
        <v>0</v>
      </c>
      <c r="BL915" s="8" t="s">
        <v>403</v>
      </c>
      <c r="BM915" s="158" t="s">
        <v>1002</v>
      </c>
    </row>
    <row r="916" spans="1:65" s="25" customFormat="1" ht="24.2" customHeight="1">
      <c r="A916" s="21"/>
      <c r="B916" s="22"/>
      <c r="C916" s="192" t="s">
        <v>1003</v>
      </c>
      <c r="D916" s="192" t="s">
        <v>514</v>
      </c>
      <c r="E916" s="193" t="s">
        <v>1004</v>
      </c>
      <c r="F916" s="194" t="s">
        <v>1005</v>
      </c>
      <c r="G916" s="195" t="s">
        <v>173</v>
      </c>
      <c r="H916" s="196">
        <v>6</v>
      </c>
      <c r="I916" s="2"/>
      <c r="J916" s="197">
        <f>ROUND(I916*H916,2)</f>
        <v>0</v>
      </c>
      <c r="K916" s="194" t="s">
        <v>1</v>
      </c>
      <c r="L916" s="198"/>
      <c r="M916" s="199" t="s">
        <v>1</v>
      </c>
      <c r="N916" s="200" t="s">
        <v>40</v>
      </c>
      <c r="O916" s="49"/>
      <c r="P916" s="156">
        <f>O916*H916</f>
        <v>0</v>
      </c>
      <c r="Q916" s="156">
        <v>1.6E-2</v>
      </c>
      <c r="R916" s="156">
        <f>Q916*H916</f>
        <v>9.6000000000000002E-2</v>
      </c>
      <c r="S916" s="156">
        <v>0</v>
      </c>
      <c r="T916" s="157">
        <f>S916*H916</f>
        <v>0</v>
      </c>
      <c r="U916" s="21"/>
      <c r="V916" s="21"/>
      <c r="W916" s="21"/>
      <c r="X916" s="21"/>
      <c r="Y916" s="21"/>
      <c r="Z916" s="21"/>
      <c r="AA916" s="21"/>
      <c r="AB916" s="21"/>
      <c r="AC916" s="21"/>
      <c r="AD916" s="21"/>
      <c r="AE916" s="21"/>
      <c r="AR916" s="158" t="s">
        <v>527</v>
      </c>
      <c r="AT916" s="158" t="s">
        <v>514</v>
      </c>
      <c r="AU916" s="158" t="s">
        <v>84</v>
      </c>
      <c r="AY916" s="8" t="s">
        <v>158</v>
      </c>
      <c r="BE916" s="159">
        <f>IF(N916="základní",J916,0)</f>
        <v>0</v>
      </c>
      <c r="BF916" s="159">
        <f>IF(N916="snížená",J916,0)</f>
        <v>0</v>
      </c>
      <c r="BG916" s="159">
        <f>IF(N916="zákl. přenesená",J916,0)</f>
        <v>0</v>
      </c>
      <c r="BH916" s="159">
        <f>IF(N916="sníž. přenesená",J916,0)</f>
        <v>0</v>
      </c>
      <c r="BI916" s="159">
        <f>IF(N916="nulová",J916,0)</f>
        <v>0</v>
      </c>
      <c r="BJ916" s="8" t="s">
        <v>80</v>
      </c>
      <c r="BK916" s="159">
        <f>ROUND(I916*H916,2)</f>
        <v>0</v>
      </c>
      <c r="BL916" s="8" t="s">
        <v>403</v>
      </c>
      <c r="BM916" s="158" t="s">
        <v>1006</v>
      </c>
    </row>
    <row r="917" spans="1:65" s="168" customFormat="1">
      <c r="B917" s="169"/>
      <c r="D917" s="162" t="s">
        <v>166</v>
      </c>
      <c r="E917" s="170" t="s">
        <v>1</v>
      </c>
      <c r="F917" s="171" t="s">
        <v>112</v>
      </c>
      <c r="H917" s="172">
        <v>6</v>
      </c>
      <c r="L917" s="169"/>
      <c r="M917" s="173"/>
      <c r="N917" s="174"/>
      <c r="O917" s="174"/>
      <c r="P917" s="174"/>
      <c r="Q917" s="174"/>
      <c r="R917" s="174"/>
      <c r="S917" s="174"/>
      <c r="T917" s="175"/>
      <c r="AT917" s="170" t="s">
        <v>166</v>
      </c>
      <c r="AU917" s="170" t="s">
        <v>84</v>
      </c>
      <c r="AV917" s="168" t="s">
        <v>84</v>
      </c>
      <c r="AW917" s="168" t="s">
        <v>31</v>
      </c>
      <c r="AX917" s="168" t="s">
        <v>80</v>
      </c>
      <c r="AY917" s="170" t="s">
        <v>158</v>
      </c>
    </row>
    <row r="918" spans="1:65" s="25" customFormat="1" ht="24.2" customHeight="1">
      <c r="A918" s="21"/>
      <c r="B918" s="22"/>
      <c r="C918" s="192" t="s">
        <v>1007</v>
      </c>
      <c r="D918" s="192" t="s">
        <v>514</v>
      </c>
      <c r="E918" s="193" t="s">
        <v>1008</v>
      </c>
      <c r="F918" s="194" t="s">
        <v>1009</v>
      </c>
      <c r="G918" s="195" t="s">
        <v>173</v>
      </c>
      <c r="H918" s="196">
        <v>7</v>
      </c>
      <c r="I918" s="2"/>
      <c r="J918" s="197">
        <f>ROUND(I918*H918,2)</f>
        <v>0</v>
      </c>
      <c r="K918" s="194" t="s">
        <v>1</v>
      </c>
      <c r="L918" s="198"/>
      <c r="M918" s="199" t="s">
        <v>1</v>
      </c>
      <c r="N918" s="200" t="s">
        <v>40</v>
      </c>
      <c r="O918" s="49"/>
      <c r="P918" s="156">
        <f>O918*H918</f>
        <v>0</v>
      </c>
      <c r="Q918" s="156">
        <v>1.6E-2</v>
      </c>
      <c r="R918" s="156">
        <f>Q918*H918</f>
        <v>0.112</v>
      </c>
      <c r="S918" s="156">
        <v>0</v>
      </c>
      <c r="T918" s="157">
        <f>S918*H918</f>
        <v>0</v>
      </c>
      <c r="U918" s="21"/>
      <c r="V918" s="21"/>
      <c r="W918" s="21"/>
      <c r="X918" s="21"/>
      <c r="Y918" s="21"/>
      <c r="Z918" s="21"/>
      <c r="AA918" s="21"/>
      <c r="AB918" s="21"/>
      <c r="AC918" s="21"/>
      <c r="AD918" s="21"/>
      <c r="AE918" s="21"/>
      <c r="AR918" s="158" t="s">
        <v>527</v>
      </c>
      <c r="AT918" s="158" t="s">
        <v>514</v>
      </c>
      <c r="AU918" s="158" t="s">
        <v>84</v>
      </c>
      <c r="AY918" s="8" t="s">
        <v>158</v>
      </c>
      <c r="BE918" s="159">
        <f>IF(N918="základní",J918,0)</f>
        <v>0</v>
      </c>
      <c r="BF918" s="159">
        <f>IF(N918="snížená",J918,0)</f>
        <v>0</v>
      </c>
      <c r="BG918" s="159">
        <f>IF(N918="zákl. přenesená",J918,0)</f>
        <v>0</v>
      </c>
      <c r="BH918" s="159">
        <f>IF(N918="sníž. přenesená",J918,0)</f>
        <v>0</v>
      </c>
      <c r="BI918" s="159">
        <f>IF(N918="nulová",J918,0)</f>
        <v>0</v>
      </c>
      <c r="BJ918" s="8" t="s">
        <v>80</v>
      </c>
      <c r="BK918" s="159">
        <f>ROUND(I918*H918,2)</f>
        <v>0</v>
      </c>
      <c r="BL918" s="8" t="s">
        <v>403</v>
      </c>
      <c r="BM918" s="158" t="s">
        <v>1010</v>
      </c>
    </row>
    <row r="919" spans="1:65" s="168" customFormat="1">
      <c r="B919" s="169"/>
      <c r="D919" s="162" t="s">
        <v>166</v>
      </c>
      <c r="E919" s="170" t="s">
        <v>1</v>
      </c>
      <c r="F919" s="171" t="s">
        <v>518</v>
      </c>
      <c r="H919" s="172">
        <v>7</v>
      </c>
      <c r="L919" s="169"/>
      <c r="M919" s="173"/>
      <c r="N919" s="174"/>
      <c r="O919" s="174"/>
      <c r="P919" s="174"/>
      <c r="Q919" s="174"/>
      <c r="R919" s="174"/>
      <c r="S919" s="174"/>
      <c r="T919" s="175"/>
      <c r="AT919" s="170" t="s">
        <v>166</v>
      </c>
      <c r="AU919" s="170" t="s">
        <v>84</v>
      </c>
      <c r="AV919" s="168" t="s">
        <v>84</v>
      </c>
      <c r="AW919" s="168" t="s">
        <v>31</v>
      </c>
      <c r="AX919" s="168" t="s">
        <v>80</v>
      </c>
      <c r="AY919" s="170" t="s">
        <v>158</v>
      </c>
    </row>
    <row r="920" spans="1:65" s="25" customFormat="1" ht="24.2" customHeight="1">
      <c r="A920" s="21"/>
      <c r="B920" s="22"/>
      <c r="C920" s="192" t="s">
        <v>1011</v>
      </c>
      <c r="D920" s="192" t="s">
        <v>514</v>
      </c>
      <c r="E920" s="193" t="s">
        <v>1012</v>
      </c>
      <c r="F920" s="194" t="s">
        <v>1013</v>
      </c>
      <c r="G920" s="195" t="s">
        <v>173</v>
      </c>
      <c r="H920" s="196">
        <v>56</v>
      </c>
      <c r="I920" s="2"/>
      <c r="J920" s="197">
        <f>ROUND(I920*H920,2)</f>
        <v>0</v>
      </c>
      <c r="K920" s="194" t="s">
        <v>1</v>
      </c>
      <c r="L920" s="198"/>
      <c r="M920" s="199" t="s">
        <v>1</v>
      </c>
      <c r="N920" s="200" t="s">
        <v>40</v>
      </c>
      <c r="O920" s="49"/>
      <c r="P920" s="156">
        <f>O920*H920</f>
        <v>0</v>
      </c>
      <c r="Q920" s="156">
        <v>1.6E-2</v>
      </c>
      <c r="R920" s="156">
        <f>Q920*H920</f>
        <v>0.89600000000000002</v>
      </c>
      <c r="S920" s="156">
        <v>0</v>
      </c>
      <c r="T920" s="157">
        <f>S920*H920</f>
        <v>0</v>
      </c>
      <c r="U920" s="21"/>
      <c r="V920" s="21"/>
      <c r="W920" s="21"/>
      <c r="X920" s="21"/>
      <c r="Y920" s="21"/>
      <c r="Z920" s="21"/>
      <c r="AA920" s="21"/>
      <c r="AB920" s="21"/>
      <c r="AC920" s="21"/>
      <c r="AD920" s="21"/>
      <c r="AE920" s="21"/>
      <c r="AR920" s="158" t="s">
        <v>527</v>
      </c>
      <c r="AT920" s="158" t="s">
        <v>514</v>
      </c>
      <c r="AU920" s="158" t="s">
        <v>84</v>
      </c>
      <c r="AY920" s="8" t="s">
        <v>158</v>
      </c>
      <c r="BE920" s="159">
        <f>IF(N920="základní",J920,0)</f>
        <v>0</v>
      </c>
      <c r="BF920" s="159">
        <f>IF(N920="snížená",J920,0)</f>
        <v>0</v>
      </c>
      <c r="BG920" s="159">
        <f>IF(N920="zákl. přenesená",J920,0)</f>
        <v>0</v>
      </c>
      <c r="BH920" s="159">
        <f>IF(N920="sníž. přenesená",J920,0)</f>
        <v>0</v>
      </c>
      <c r="BI920" s="159">
        <f>IF(N920="nulová",J920,0)</f>
        <v>0</v>
      </c>
      <c r="BJ920" s="8" t="s">
        <v>80</v>
      </c>
      <c r="BK920" s="159">
        <f>ROUND(I920*H920,2)</f>
        <v>0</v>
      </c>
      <c r="BL920" s="8" t="s">
        <v>403</v>
      </c>
      <c r="BM920" s="158" t="s">
        <v>1014</v>
      </c>
    </row>
    <row r="921" spans="1:65" s="168" customFormat="1">
      <c r="B921" s="169"/>
      <c r="D921" s="162" t="s">
        <v>166</v>
      </c>
      <c r="E921" s="170" t="s">
        <v>1</v>
      </c>
      <c r="F921" s="171" t="s">
        <v>701</v>
      </c>
      <c r="H921" s="172">
        <v>56</v>
      </c>
      <c r="L921" s="169"/>
      <c r="M921" s="173"/>
      <c r="N921" s="174"/>
      <c r="O921" s="174"/>
      <c r="P921" s="174"/>
      <c r="Q921" s="174"/>
      <c r="R921" s="174"/>
      <c r="S921" s="174"/>
      <c r="T921" s="175"/>
      <c r="AT921" s="170" t="s">
        <v>166</v>
      </c>
      <c r="AU921" s="170" t="s">
        <v>84</v>
      </c>
      <c r="AV921" s="168" t="s">
        <v>84</v>
      </c>
      <c r="AW921" s="168" t="s">
        <v>31</v>
      </c>
      <c r="AX921" s="168" t="s">
        <v>80</v>
      </c>
      <c r="AY921" s="170" t="s">
        <v>158</v>
      </c>
    </row>
    <row r="922" spans="1:65" s="25" customFormat="1" ht="24.2" customHeight="1">
      <c r="A922" s="21"/>
      <c r="B922" s="22"/>
      <c r="C922" s="148" t="s">
        <v>1015</v>
      </c>
      <c r="D922" s="148" t="s">
        <v>160</v>
      </c>
      <c r="E922" s="149" t="s">
        <v>1016</v>
      </c>
      <c r="F922" s="150" t="s">
        <v>1017</v>
      </c>
      <c r="G922" s="151" t="s">
        <v>173</v>
      </c>
      <c r="H922" s="152">
        <v>50</v>
      </c>
      <c r="I922" s="1"/>
      <c r="J922" s="153">
        <f>ROUND(I922*H922,2)</f>
        <v>0</v>
      </c>
      <c r="K922" s="150" t="s">
        <v>164</v>
      </c>
      <c r="L922" s="22"/>
      <c r="M922" s="154" t="s">
        <v>1</v>
      </c>
      <c r="N922" s="155" t="s">
        <v>40</v>
      </c>
      <c r="O922" s="49"/>
      <c r="P922" s="156">
        <f>O922*H922</f>
        <v>0</v>
      </c>
      <c r="Q922" s="156">
        <v>0</v>
      </c>
      <c r="R922" s="156">
        <f>Q922*H922</f>
        <v>0</v>
      </c>
      <c r="S922" s="156">
        <v>0</v>
      </c>
      <c r="T922" s="157">
        <f>S922*H922</f>
        <v>0</v>
      </c>
      <c r="U922" s="21"/>
      <c r="V922" s="21"/>
      <c r="W922" s="21"/>
      <c r="X922" s="21"/>
      <c r="Y922" s="21"/>
      <c r="Z922" s="21"/>
      <c r="AA922" s="21"/>
      <c r="AB922" s="21"/>
      <c r="AC922" s="21"/>
      <c r="AD922" s="21"/>
      <c r="AE922" s="21"/>
      <c r="AR922" s="158" t="s">
        <v>403</v>
      </c>
      <c r="AT922" s="158" t="s">
        <v>160</v>
      </c>
      <c r="AU922" s="158" t="s">
        <v>84</v>
      </c>
      <c r="AY922" s="8" t="s">
        <v>158</v>
      </c>
      <c r="BE922" s="159">
        <f>IF(N922="základní",J922,0)</f>
        <v>0</v>
      </c>
      <c r="BF922" s="159">
        <f>IF(N922="snížená",J922,0)</f>
        <v>0</v>
      </c>
      <c r="BG922" s="159">
        <f>IF(N922="zákl. přenesená",J922,0)</f>
        <v>0</v>
      </c>
      <c r="BH922" s="159">
        <f>IF(N922="sníž. přenesená",J922,0)</f>
        <v>0</v>
      </c>
      <c r="BI922" s="159">
        <f>IF(N922="nulová",J922,0)</f>
        <v>0</v>
      </c>
      <c r="BJ922" s="8" t="s">
        <v>80</v>
      </c>
      <c r="BK922" s="159">
        <f>ROUND(I922*H922,2)</f>
        <v>0</v>
      </c>
      <c r="BL922" s="8" t="s">
        <v>403</v>
      </c>
      <c r="BM922" s="158" t="s">
        <v>1018</v>
      </c>
    </row>
    <row r="923" spans="1:65" s="160" customFormat="1">
      <c r="B923" s="161"/>
      <c r="D923" s="162" t="s">
        <v>166</v>
      </c>
      <c r="E923" s="163" t="s">
        <v>1</v>
      </c>
      <c r="F923" s="164" t="s">
        <v>994</v>
      </c>
      <c r="H923" s="163" t="s">
        <v>1</v>
      </c>
      <c r="L923" s="161"/>
      <c r="M923" s="165"/>
      <c r="N923" s="166"/>
      <c r="O923" s="166"/>
      <c r="P923" s="166"/>
      <c r="Q923" s="166"/>
      <c r="R923" s="166"/>
      <c r="S923" s="166"/>
      <c r="T923" s="167"/>
      <c r="AT923" s="163" t="s">
        <v>166</v>
      </c>
      <c r="AU923" s="163" t="s">
        <v>84</v>
      </c>
      <c r="AV923" s="160" t="s">
        <v>80</v>
      </c>
      <c r="AW923" s="160" t="s">
        <v>31</v>
      </c>
      <c r="AX923" s="160" t="s">
        <v>75</v>
      </c>
      <c r="AY923" s="163" t="s">
        <v>158</v>
      </c>
    </row>
    <row r="924" spans="1:65" s="168" customFormat="1">
      <c r="B924" s="169"/>
      <c r="D924" s="162" t="s">
        <v>166</v>
      </c>
      <c r="E924" s="170" t="s">
        <v>1</v>
      </c>
      <c r="F924" s="171" t="s">
        <v>1019</v>
      </c>
      <c r="H924" s="172">
        <v>32</v>
      </c>
      <c r="L924" s="169"/>
      <c r="M924" s="173"/>
      <c r="N924" s="174"/>
      <c r="O924" s="174"/>
      <c r="P924" s="174"/>
      <c r="Q924" s="174"/>
      <c r="R924" s="174"/>
      <c r="S924" s="174"/>
      <c r="T924" s="175"/>
      <c r="AT924" s="170" t="s">
        <v>166</v>
      </c>
      <c r="AU924" s="170" t="s">
        <v>84</v>
      </c>
      <c r="AV924" s="168" t="s">
        <v>84</v>
      </c>
      <c r="AW924" s="168" t="s">
        <v>31</v>
      </c>
      <c r="AX924" s="168" t="s">
        <v>75</v>
      </c>
      <c r="AY924" s="170" t="s">
        <v>158</v>
      </c>
    </row>
    <row r="925" spans="1:65" s="168" customFormat="1">
      <c r="B925" s="169"/>
      <c r="D925" s="162" t="s">
        <v>166</v>
      </c>
      <c r="E925" s="170" t="s">
        <v>1</v>
      </c>
      <c r="F925" s="171" t="s">
        <v>1020</v>
      </c>
      <c r="H925" s="172">
        <v>4</v>
      </c>
      <c r="L925" s="169"/>
      <c r="M925" s="173"/>
      <c r="N925" s="174"/>
      <c r="O925" s="174"/>
      <c r="P925" s="174"/>
      <c r="Q925" s="174"/>
      <c r="R925" s="174"/>
      <c r="S925" s="174"/>
      <c r="T925" s="175"/>
      <c r="AT925" s="170" t="s">
        <v>166</v>
      </c>
      <c r="AU925" s="170" t="s">
        <v>84</v>
      </c>
      <c r="AV925" s="168" t="s">
        <v>84</v>
      </c>
      <c r="AW925" s="168" t="s">
        <v>31</v>
      </c>
      <c r="AX925" s="168" t="s">
        <v>75</v>
      </c>
      <c r="AY925" s="170" t="s">
        <v>158</v>
      </c>
    </row>
    <row r="926" spans="1:65" s="168" customFormat="1">
      <c r="B926" s="169"/>
      <c r="D926" s="162" t="s">
        <v>166</v>
      </c>
      <c r="E926" s="170" t="s">
        <v>1</v>
      </c>
      <c r="F926" s="171" t="s">
        <v>1021</v>
      </c>
      <c r="H926" s="172">
        <v>1</v>
      </c>
      <c r="L926" s="169"/>
      <c r="M926" s="173"/>
      <c r="N926" s="174"/>
      <c r="O926" s="174"/>
      <c r="P926" s="174"/>
      <c r="Q926" s="174"/>
      <c r="R926" s="174"/>
      <c r="S926" s="174"/>
      <c r="T926" s="175"/>
      <c r="AT926" s="170" t="s">
        <v>166</v>
      </c>
      <c r="AU926" s="170" t="s">
        <v>84</v>
      </c>
      <c r="AV926" s="168" t="s">
        <v>84</v>
      </c>
      <c r="AW926" s="168" t="s">
        <v>31</v>
      </c>
      <c r="AX926" s="168" t="s">
        <v>75</v>
      </c>
      <c r="AY926" s="170" t="s">
        <v>158</v>
      </c>
    </row>
    <row r="927" spans="1:65" s="168" customFormat="1">
      <c r="B927" s="169"/>
      <c r="D927" s="162" t="s">
        <v>166</v>
      </c>
      <c r="E927" s="170" t="s">
        <v>1</v>
      </c>
      <c r="F927" s="171" t="s">
        <v>1022</v>
      </c>
      <c r="H927" s="172">
        <v>11</v>
      </c>
      <c r="L927" s="169"/>
      <c r="M927" s="173"/>
      <c r="N927" s="174"/>
      <c r="O927" s="174"/>
      <c r="P927" s="174"/>
      <c r="Q927" s="174"/>
      <c r="R927" s="174"/>
      <c r="S927" s="174"/>
      <c r="T927" s="175"/>
      <c r="AT927" s="170" t="s">
        <v>166</v>
      </c>
      <c r="AU927" s="170" t="s">
        <v>84</v>
      </c>
      <c r="AV927" s="168" t="s">
        <v>84</v>
      </c>
      <c r="AW927" s="168" t="s">
        <v>31</v>
      </c>
      <c r="AX927" s="168" t="s">
        <v>75</v>
      </c>
      <c r="AY927" s="170" t="s">
        <v>158</v>
      </c>
    </row>
    <row r="928" spans="1:65" s="168" customFormat="1">
      <c r="B928" s="169"/>
      <c r="D928" s="162" t="s">
        <v>166</v>
      </c>
      <c r="E928" s="170" t="s">
        <v>1</v>
      </c>
      <c r="F928" s="171" t="s">
        <v>1023</v>
      </c>
      <c r="H928" s="172">
        <v>2</v>
      </c>
      <c r="L928" s="169"/>
      <c r="M928" s="173"/>
      <c r="N928" s="174"/>
      <c r="O928" s="174"/>
      <c r="P928" s="174"/>
      <c r="Q928" s="174"/>
      <c r="R928" s="174"/>
      <c r="S928" s="174"/>
      <c r="T928" s="175"/>
      <c r="AT928" s="170" t="s">
        <v>166</v>
      </c>
      <c r="AU928" s="170" t="s">
        <v>84</v>
      </c>
      <c r="AV928" s="168" t="s">
        <v>84</v>
      </c>
      <c r="AW928" s="168" t="s">
        <v>31</v>
      </c>
      <c r="AX928" s="168" t="s">
        <v>75</v>
      </c>
      <c r="AY928" s="170" t="s">
        <v>158</v>
      </c>
    </row>
    <row r="929" spans="1:65" s="176" customFormat="1">
      <c r="B929" s="177"/>
      <c r="D929" s="162" t="s">
        <v>166</v>
      </c>
      <c r="E929" s="178" t="s">
        <v>1</v>
      </c>
      <c r="F929" s="179" t="s">
        <v>198</v>
      </c>
      <c r="H929" s="180">
        <v>50</v>
      </c>
      <c r="L929" s="177"/>
      <c r="M929" s="181"/>
      <c r="N929" s="182"/>
      <c r="O929" s="182"/>
      <c r="P929" s="182"/>
      <c r="Q929" s="182"/>
      <c r="R929" s="182"/>
      <c r="S929" s="182"/>
      <c r="T929" s="183"/>
      <c r="AT929" s="178" t="s">
        <v>166</v>
      </c>
      <c r="AU929" s="178" t="s">
        <v>84</v>
      </c>
      <c r="AV929" s="176" t="s">
        <v>90</v>
      </c>
      <c r="AW929" s="176" t="s">
        <v>31</v>
      </c>
      <c r="AX929" s="176" t="s">
        <v>80</v>
      </c>
      <c r="AY929" s="178" t="s">
        <v>158</v>
      </c>
    </row>
    <row r="930" spans="1:65" s="25" customFormat="1" ht="24.2" customHeight="1">
      <c r="A930" s="21"/>
      <c r="B930" s="22"/>
      <c r="C930" s="192" t="s">
        <v>1024</v>
      </c>
      <c r="D930" s="192" t="s">
        <v>514</v>
      </c>
      <c r="E930" s="193" t="s">
        <v>1025</v>
      </c>
      <c r="F930" s="194" t="s">
        <v>1026</v>
      </c>
      <c r="G930" s="195" t="s">
        <v>173</v>
      </c>
      <c r="H930" s="196">
        <v>32</v>
      </c>
      <c r="I930" s="2"/>
      <c r="J930" s="197">
        <f>ROUND(I930*H930,2)</f>
        <v>0</v>
      </c>
      <c r="K930" s="194" t="s">
        <v>1</v>
      </c>
      <c r="L930" s="198"/>
      <c r="M930" s="199" t="s">
        <v>1</v>
      </c>
      <c r="N930" s="200" t="s">
        <v>40</v>
      </c>
      <c r="O930" s="49"/>
      <c r="P930" s="156">
        <f>O930*H930</f>
        <v>0</v>
      </c>
      <c r="Q930" s="156">
        <v>3.7999999999999999E-2</v>
      </c>
      <c r="R930" s="156">
        <f>Q930*H930</f>
        <v>1.216</v>
      </c>
      <c r="S930" s="156">
        <v>0</v>
      </c>
      <c r="T930" s="157">
        <f>S930*H930</f>
        <v>0</v>
      </c>
      <c r="U930" s="21"/>
      <c r="V930" s="21"/>
      <c r="W930" s="21"/>
      <c r="X930" s="21"/>
      <c r="Y930" s="21"/>
      <c r="Z930" s="21"/>
      <c r="AA930" s="21"/>
      <c r="AB930" s="21"/>
      <c r="AC930" s="21"/>
      <c r="AD930" s="21"/>
      <c r="AE930" s="21"/>
      <c r="AR930" s="158" t="s">
        <v>527</v>
      </c>
      <c r="AT930" s="158" t="s">
        <v>514</v>
      </c>
      <c r="AU930" s="158" t="s">
        <v>84</v>
      </c>
      <c r="AY930" s="8" t="s">
        <v>158</v>
      </c>
      <c r="BE930" s="159">
        <f>IF(N930="základní",J930,0)</f>
        <v>0</v>
      </c>
      <c r="BF930" s="159">
        <f>IF(N930="snížená",J930,0)</f>
        <v>0</v>
      </c>
      <c r="BG930" s="159">
        <f>IF(N930="zákl. přenesená",J930,0)</f>
        <v>0</v>
      </c>
      <c r="BH930" s="159">
        <f>IF(N930="sníž. přenesená",J930,0)</f>
        <v>0</v>
      </c>
      <c r="BI930" s="159">
        <f>IF(N930="nulová",J930,0)</f>
        <v>0</v>
      </c>
      <c r="BJ930" s="8" t="s">
        <v>80</v>
      </c>
      <c r="BK930" s="159">
        <f>ROUND(I930*H930,2)</f>
        <v>0</v>
      </c>
      <c r="BL930" s="8" t="s">
        <v>403</v>
      </c>
      <c r="BM930" s="158" t="s">
        <v>1027</v>
      </c>
    </row>
    <row r="931" spans="1:65" s="25" customFormat="1" ht="33" customHeight="1">
      <c r="A931" s="21"/>
      <c r="B931" s="22"/>
      <c r="C931" s="192" t="s">
        <v>1028</v>
      </c>
      <c r="D931" s="192" t="s">
        <v>514</v>
      </c>
      <c r="E931" s="193" t="s">
        <v>1029</v>
      </c>
      <c r="F931" s="194" t="s">
        <v>1030</v>
      </c>
      <c r="G931" s="195" t="s">
        <v>173</v>
      </c>
      <c r="H931" s="196">
        <v>4</v>
      </c>
      <c r="I931" s="2"/>
      <c r="J931" s="197">
        <f>ROUND(I931*H931,2)</f>
        <v>0</v>
      </c>
      <c r="K931" s="194" t="s">
        <v>1</v>
      </c>
      <c r="L931" s="198"/>
      <c r="M931" s="199" t="s">
        <v>1</v>
      </c>
      <c r="N931" s="200" t="s">
        <v>40</v>
      </c>
      <c r="O931" s="49"/>
      <c r="P931" s="156">
        <f>O931*H931</f>
        <v>0</v>
      </c>
      <c r="Q931" s="156">
        <v>1.6E-2</v>
      </c>
      <c r="R931" s="156">
        <f>Q931*H931</f>
        <v>6.4000000000000001E-2</v>
      </c>
      <c r="S931" s="156">
        <v>0</v>
      </c>
      <c r="T931" s="157">
        <f>S931*H931</f>
        <v>0</v>
      </c>
      <c r="U931" s="21"/>
      <c r="V931" s="21"/>
      <c r="W931" s="21"/>
      <c r="X931" s="21"/>
      <c r="Y931" s="21"/>
      <c r="Z931" s="21"/>
      <c r="AA931" s="21"/>
      <c r="AB931" s="21"/>
      <c r="AC931" s="21"/>
      <c r="AD931" s="21"/>
      <c r="AE931" s="21"/>
      <c r="AR931" s="158" t="s">
        <v>527</v>
      </c>
      <c r="AT931" s="158" t="s">
        <v>514</v>
      </c>
      <c r="AU931" s="158" t="s">
        <v>84</v>
      </c>
      <c r="AY931" s="8" t="s">
        <v>158</v>
      </c>
      <c r="BE931" s="159">
        <f>IF(N931="základní",J931,0)</f>
        <v>0</v>
      </c>
      <c r="BF931" s="159">
        <f>IF(N931="snížená",J931,0)</f>
        <v>0</v>
      </c>
      <c r="BG931" s="159">
        <f>IF(N931="zákl. přenesená",J931,0)</f>
        <v>0</v>
      </c>
      <c r="BH931" s="159">
        <f>IF(N931="sníž. přenesená",J931,0)</f>
        <v>0</v>
      </c>
      <c r="BI931" s="159">
        <f>IF(N931="nulová",J931,0)</f>
        <v>0</v>
      </c>
      <c r="BJ931" s="8" t="s">
        <v>80</v>
      </c>
      <c r="BK931" s="159">
        <f>ROUND(I931*H931,2)</f>
        <v>0</v>
      </c>
      <c r="BL931" s="8" t="s">
        <v>403</v>
      </c>
      <c r="BM931" s="158" t="s">
        <v>1031</v>
      </c>
    </row>
    <row r="932" spans="1:65" s="25" customFormat="1" ht="37.700000000000003" customHeight="1">
      <c r="A932" s="21"/>
      <c r="B932" s="22"/>
      <c r="C932" s="192" t="s">
        <v>1032</v>
      </c>
      <c r="D932" s="192" t="s">
        <v>514</v>
      </c>
      <c r="E932" s="193" t="s">
        <v>1033</v>
      </c>
      <c r="F932" s="194" t="s">
        <v>1034</v>
      </c>
      <c r="G932" s="195" t="s">
        <v>173</v>
      </c>
      <c r="H932" s="196">
        <v>1</v>
      </c>
      <c r="I932" s="2"/>
      <c r="J932" s="197">
        <f>ROUND(I932*H932,2)</f>
        <v>0</v>
      </c>
      <c r="K932" s="194" t="s">
        <v>1</v>
      </c>
      <c r="L932" s="198"/>
      <c r="M932" s="199" t="s">
        <v>1</v>
      </c>
      <c r="N932" s="200" t="s">
        <v>40</v>
      </c>
      <c r="O932" s="49"/>
      <c r="P932" s="156">
        <f>O932*H932</f>
        <v>0</v>
      </c>
      <c r="Q932" s="156">
        <v>1.6E-2</v>
      </c>
      <c r="R932" s="156">
        <f>Q932*H932</f>
        <v>1.6E-2</v>
      </c>
      <c r="S932" s="156">
        <v>0</v>
      </c>
      <c r="T932" s="157">
        <f>S932*H932</f>
        <v>0</v>
      </c>
      <c r="U932" s="21"/>
      <c r="V932" s="21"/>
      <c r="W932" s="21"/>
      <c r="X932" s="21"/>
      <c r="Y932" s="21"/>
      <c r="Z932" s="21"/>
      <c r="AA932" s="21"/>
      <c r="AB932" s="21"/>
      <c r="AC932" s="21"/>
      <c r="AD932" s="21"/>
      <c r="AE932" s="21"/>
      <c r="AR932" s="158" t="s">
        <v>527</v>
      </c>
      <c r="AT932" s="158" t="s">
        <v>514</v>
      </c>
      <c r="AU932" s="158" t="s">
        <v>84</v>
      </c>
      <c r="AY932" s="8" t="s">
        <v>158</v>
      </c>
      <c r="BE932" s="159">
        <f>IF(N932="základní",J932,0)</f>
        <v>0</v>
      </c>
      <c r="BF932" s="159">
        <f>IF(N932="snížená",J932,0)</f>
        <v>0</v>
      </c>
      <c r="BG932" s="159">
        <f>IF(N932="zákl. přenesená",J932,0)</f>
        <v>0</v>
      </c>
      <c r="BH932" s="159">
        <f>IF(N932="sníž. přenesená",J932,0)</f>
        <v>0</v>
      </c>
      <c r="BI932" s="159">
        <f>IF(N932="nulová",J932,0)</f>
        <v>0</v>
      </c>
      <c r="BJ932" s="8" t="s">
        <v>80</v>
      </c>
      <c r="BK932" s="159">
        <f>ROUND(I932*H932,2)</f>
        <v>0</v>
      </c>
      <c r="BL932" s="8" t="s">
        <v>403</v>
      </c>
      <c r="BM932" s="158" t="s">
        <v>1035</v>
      </c>
    </row>
    <row r="933" spans="1:65" s="168" customFormat="1">
      <c r="B933" s="169"/>
      <c r="D933" s="162" t="s">
        <v>166</v>
      </c>
      <c r="E933" s="170" t="s">
        <v>1</v>
      </c>
      <c r="F933" s="171" t="s">
        <v>80</v>
      </c>
      <c r="H933" s="172">
        <v>1</v>
      </c>
      <c r="L933" s="169"/>
      <c r="M933" s="173"/>
      <c r="N933" s="174"/>
      <c r="O933" s="174"/>
      <c r="P933" s="174"/>
      <c r="Q933" s="174"/>
      <c r="R933" s="174"/>
      <c r="S933" s="174"/>
      <c r="T933" s="175"/>
      <c r="AT933" s="170" t="s">
        <v>166</v>
      </c>
      <c r="AU933" s="170" t="s">
        <v>84</v>
      </c>
      <c r="AV933" s="168" t="s">
        <v>84</v>
      </c>
      <c r="AW933" s="168" t="s">
        <v>31</v>
      </c>
      <c r="AX933" s="168" t="s">
        <v>80</v>
      </c>
      <c r="AY933" s="170" t="s">
        <v>158</v>
      </c>
    </row>
    <row r="934" spans="1:65" s="25" customFormat="1" ht="37.700000000000003" customHeight="1">
      <c r="A934" s="21"/>
      <c r="B934" s="22"/>
      <c r="C934" s="192" t="s">
        <v>1036</v>
      </c>
      <c r="D934" s="192" t="s">
        <v>514</v>
      </c>
      <c r="E934" s="193" t="s">
        <v>1037</v>
      </c>
      <c r="F934" s="194" t="s">
        <v>1038</v>
      </c>
      <c r="G934" s="195" t="s">
        <v>173</v>
      </c>
      <c r="H934" s="196">
        <v>11</v>
      </c>
      <c r="I934" s="2"/>
      <c r="J934" s="197">
        <f>ROUND(I934*H934,2)</f>
        <v>0</v>
      </c>
      <c r="K934" s="194" t="s">
        <v>1</v>
      </c>
      <c r="L934" s="198"/>
      <c r="M934" s="199" t="s">
        <v>1</v>
      </c>
      <c r="N934" s="200" t="s">
        <v>40</v>
      </c>
      <c r="O934" s="49"/>
      <c r="P934" s="156">
        <f>O934*H934</f>
        <v>0</v>
      </c>
      <c r="Q934" s="156">
        <v>1.6E-2</v>
      </c>
      <c r="R934" s="156">
        <f>Q934*H934</f>
        <v>0.17599999999999999</v>
      </c>
      <c r="S934" s="156">
        <v>0</v>
      </c>
      <c r="T934" s="157">
        <f>S934*H934</f>
        <v>0</v>
      </c>
      <c r="U934" s="21"/>
      <c r="V934" s="21"/>
      <c r="W934" s="21"/>
      <c r="X934" s="21"/>
      <c r="Y934" s="21"/>
      <c r="Z934" s="21"/>
      <c r="AA934" s="21"/>
      <c r="AB934" s="21"/>
      <c r="AC934" s="21"/>
      <c r="AD934" s="21"/>
      <c r="AE934" s="21"/>
      <c r="AR934" s="158" t="s">
        <v>527</v>
      </c>
      <c r="AT934" s="158" t="s">
        <v>514</v>
      </c>
      <c r="AU934" s="158" t="s">
        <v>84</v>
      </c>
      <c r="AY934" s="8" t="s">
        <v>158</v>
      </c>
      <c r="BE934" s="159">
        <f>IF(N934="základní",J934,0)</f>
        <v>0</v>
      </c>
      <c r="BF934" s="159">
        <f>IF(N934="snížená",J934,0)</f>
        <v>0</v>
      </c>
      <c r="BG934" s="159">
        <f>IF(N934="zákl. přenesená",J934,0)</f>
        <v>0</v>
      </c>
      <c r="BH934" s="159">
        <f>IF(N934="sníž. přenesená",J934,0)</f>
        <v>0</v>
      </c>
      <c r="BI934" s="159">
        <f>IF(N934="nulová",J934,0)</f>
        <v>0</v>
      </c>
      <c r="BJ934" s="8" t="s">
        <v>80</v>
      </c>
      <c r="BK934" s="159">
        <f>ROUND(I934*H934,2)</f>
        <v>0</v>
      </c>
      <c r="BL934" s="8" t="s">
        <v>403</v>
      </c>
      <c r="BM934" s="158" t="s">
        <v>1039</v>
      </c>
    </row>
    <row r="935" spans="1:65" s="168" customFormat="1">
      <c r="B935" s="169"/>
      <c r="D935" s="162" t="s">
        <v>166</v>
      </c>
      <c r="E935" s="170" t="s">
        <v>1</v>
      </c>
      <c r="F935" s="171" t="s">
        <v>1040</v>
      </c>
      <c r="H935" s="172">
        <v>11</v>
      </c>
      <c r="L935" s="169"/>
      <c r="M935" s="173"/>
      <c r="N935" s="174"/>
      <c r="O935" s="174"/>
      <c r="P935" s="174"/>
      <c r="Q935" s="174"/>
      <c r="R935" s="174"/>
      <c r="S935" s="174"/>
      <c r="T935" s="175"/>
      <c r="AT935" s="170" t="s">
        <v>166</v>
      </c>
      <c r="AU935" s="170" t="s">
        <v>84</v>
      </c>
      <c r="AV935" s="168" t="s">
        <v>84</v>
      </c>
      <c r="AW935" s="168" t="s">
        <v>31</v>
      </c>
      <c r="AX935" s="168" t="s">
        <v>80</v>
      </c>
      <c r="AY935" s="170" t="s">
        <v>158</v>
      </c>
    </row>
    <row r="936" spans="1:65" s="25" customFormat="1" ht="37.700000000000003" customHeight="1">
      <c r="A936" s="21"/>
      <c r="B936" s="22"/>
      <c r="C936" s="192" t="s">
        <v>1041</v>
      </c>
      <c r="D936" s="192" t="s">
        <v>514</v>
      </c>
      <c r="E936" s="193" t="s">
        <v>1042</v>
      </c>
      <c r="F936" s="194" t="s">
        <v>1043</v>
      </c>
      <c r="G936" s="195" t="s">
        <v>173</v>
      </c>
      <c r="H936" s="196">
        <v>2</v>
      </c>
      <c r="I936" s="2"/>
      <c r="J936" s="197">
        <f>ROUND(I936*H936,2)</f>
        <v>0</v>
      </c>
      <c r="K936" s="194" t="s">
        <v>1</v>
      </c>
      <c r="L936" s="198"/>
      <c r="M936" s="199" t="s">
        <v>1</v>
      </c>
      <c r="N936" s="200" t="s">
        <v>40</v>
      </c>
      <c r="O936" s="49"/>
      <c r="P936" s="156">
        <f>O936*H936</f>
        <v>0</v>
      </c>
      <c r="Q936" s="156">
        <v>1.6E-2</v>
      </c>
      <c r="R936" s="156">
        <f>Q936*H936</f>
        <v>3.2000000000000001E-2</v>
      </c>
      <c r="S936" s="156">
        <v>0</v>
      </c>
      <c r="T936" s="157">
        <f>S936*H936</f>
        <v>0</v>
      </c>
      <c r="U936" s="21"/>
      <c r="V936" s="21"/>
      <c r="W936" s="21"/>
      <c r="X936" s="21"/>
      <c r="Y936" s="21"/>
      <c r="Z936" s="21"/>
      <c r="AA936" s="21"/>
      <c r="AB936" s="21"/>
      <c r="AC936" s="21"/>
      <c r="AD936" s="21"/>
      <c r="AE936" s="21"/>
      <c r="AR936" s="158" t="s">
        <v>527</v>
      </c>
      <c r="AT936" s="158" t="s">
        <v>514</v>
      </c>
      <c r="AU936" s="158" t="s">
        <v>84</v>
      </c>
      <c r="AY936" s="8" t="s">
        <v>158</v>
      </c>
      <c r="BE936" s="159">
        <f>IF(N936="základní",J936,0)</f>
        <v>0</v>
      </c>
      <c r="BF936" s="159">
        <f>IF(N936="snížená",J936,0)</f>
        <v>0</v>
      </c>
      <c r="BG936" s="159">
        <f>IF(N936="zákl. přenesená",J936,0)</f>
        <v>0</v>
      </c>
      <c r="BH936" s="159">
        <f>IF(N936="sníž. přenesená",J936,0)</f>
        <v>0</v>
      </c>
      <c r="BI936" s="159">
        <f>IF(N936="nulová",J936,0)</f>
        <v>0</v>
      </c>
      <c r="BJ936" s="8" t="s">
        <v>80</v>
      </c>
      <c r="BK936" s="159">
        <f>ROUND(I936*H936,2)</f>
        <v>0</v>
      </c>
      <c r="BL936" s="8" t="s">
        <v>403</v>
      </c>
      <c r="BM936" s="158" t="s">
        <v>1044</v>
      </c>
    </row>
    <row r="937" spans="1:65" s="25" customFormat="1" ht="24.2" customHeight="1">
      <c r="A937" s="21"/>
      <c r="B937" s="22"/>
      <c r="C937" s="148" t="s">
        <v>1045</v>
      </c>
      <c r="D937" s="148" t="s">
        <v>160</v>
      </c>
      <c r="E937" s="149" t="s">
        <v>1046</v>
      </c>
      <c r="F937" s="150" t="s">
        <v>1047</v>
      </c>
      <c r="G937" s="151" t="s">
        <v>173</v>
      </c>
      <c r="H937" s="152">
        <v>6</v>
      </c>
      <c r="I937" s="1"/>
      <c r="J937" s="153">
        <f>ROUND(I937*H937,2)</f>
        <v>0</v>
      </c>
      <c r="K937" s="150" t="s">
        <v>164</v>
      </c>
      <c r="L937" s="22"/>
      <c r="M937" s="154" t="s">
        <v>1</v>
      </c>
      <c r="N937" s="155" t="s">
        <v>40</v>
      </c>
      <c r="O937" s="49"/>
      <c r="P937" s="156">
        <f>O937*H937</f>
        <v>0</v>
      </c>
      <c r="Q937" s="156">
        <v>0</v>
      </c>
      <c r="R937" s="156">
        <f>Q937*H937</f>
        <v>0</v>
      </c>
      <c r="S937" s="156">
        <v>0</v>
      </c>
      <c r="T937" s="157">
        <f>S937*H937</f>
        <v>0</v>
      </c>
      <c r="U937" s="21"/>
      <c r="V937" s="21"/>
      <c r="W937" s="21"/>
      <c r="X937" s="21"/>
      <c r="Y937" s="21"/>
      <c r="Z937" s="21"/>
      <c r="AA937" s="21"/>
      <c r="AB937" s="21"/>
      <c r="AC937" s="21"/>
      <c r="AD937" s="21"/>
      <c r="AE937" s="21"/>
      <c r="AR937" s="158" t="s">
        <v>403</v>
      </c>
      <c r="AT937" s="158" t="s">
        <v>160</v>
      </c>
      <c r="AU937" s="158" t="s">
        <v>84</v>
      </c>
      <c r="AY937" s="8" t="s">
        <v>158</v>
      </c>
      <c r="BE937" s="159">
        <f>IF(N937="základní",J937,0)</f>
        <v>0</v>
      </c>
      <c r="BF937" s="159">
        <f>IF(N937="snížená",J937,0)</f>
        <v>0</v>
      </c>
      <c r="BG937" s="159">
        <f>IF(N937="zákl. přenesená",J937,0)</f>
        <v>0</v>
      </c>
      <c r="BH937" s="159">
        <f>IF(N937="sníž. přenesená",J937,0)</f>
        <v>0</v>
      </c>
      <c r="BI937" s="159">
        <f>IF(N937="nulová",J937,0)</f>
        <v>0</v>
      </c>
      <c r="BJ937" s="8" t="s">
        <v>80</v>
      </c>
      <c r="BK937" s="159">
        <f>ROUND(I937*H937,2)</f>
        <v>0</v>
      </c>
      <c r="BL937" s="8" t="s">
        <v>403</v>
      </c>
      <c r="BM937" s="158" t="s">
        <v>1048</v>
      </c>
    </row>
    <row r="938" spans="1:65" s="160" customFormat="1">
      <c r="B938" s="161"/>
      <c r="D938" s="162" t="s">
        <v>166</v>
      </c>
      <c r="E938" s="163" t="s">
        <v>1</v>
      </c>
      <c r="F938" s="164" t="s">
        <v>994</v>
      </c>
      <c r="H938" s="163" t="s">
        <v>1</v>
      </c>
      <c r="L938" s="161"/>
      <c r="M938" s="165"/>
      <c r="N938" s="166"/>
      <c r="O938" s="166"/>
      <c r="P938" s="166"/>
      <c r="Q938" s="166"/>
      <c r="R938" s="166"/>
      <c r="S938" s="166"/>
      <c r="T938" s="167"/>
      <c r="AT938" s="163" t="s">
        <v>166</v>
      </c>
      <c r="AU938" s="163" t="s">
        <v>84</v>
      </c>
      <c r="AV938" s="160" t="s">
        <v>80</v>
      </c>
      <c r="AW938" s="160" t="s">
        <v>31</v>
      </c>
      <c r="AX938" s="160" t="s">
        <v>75</v>
      </c>
      <c r="AY938" s="163" t="s">
        <v>158</v>
      </c>
    </row>
    <row r="939" spans="1:65" s="168" customFormat="1">
      <c r="B939" s="169"/>
      <c r="D939" s="162" t="s">
        <v>166</v>
      </c>
      <c r="E939" s="170" t="s">
        <v>1</v>
      </c>
      <c r="F939" s="171" t="s">
        <v>1049</v>
      </c>
      <c r="H939" s="172">
        <v>2</v>
      </c>
      <c r="L939" s="169"/>
      <c r="M939" s="173"/>
      <c r="N939" s="174"/>
      <c r="O939" s="174"/>
      <c r="P939" s="174"/>
      <c r="Q939" s="174"/>
      <c r="R939" s="174"/>
      <c r="S939" s="174"/>
      <c r="T939" s="175"/>
      <c r="AT939" s="170" t="s">
        <v>166</v>
      </c>
      <c r="AU939" s="170" t="s">
        <v>84</v>
      </c>
      <c r="AV939" s="168" t="s">
        <v>84</v>
      </c>
      <c r="AW939" s="168" t="s">
        <v>31</v>
      </c>
      <c r="AX939" s="168" t="s">
        <v>75</v>
      </c>
      <c r="AY939" s="170" t="s">
        <v>158</v>
      </c>
    </row>
    <row r="940" spans="1:65" s="168" customFormat="1">
      <c r="B940" s="169"/>
      <c r="D940" s="162" t="s">
        <v>166</v>
      </c>
      <c r="E940" s="170" t="s">
        <v>1</v>
      </c>
      <c r="F940" s="171" t="s">
        <v>1050</v>
      </c>
      <c r="H940" s="172">
        <v>4</v>
      </c>
      <c r="L940" s="169"/>
      <c r="M940" s="173"/>
      <c r="N940" s="174"/>
      <c r="O940" s="174"/>
      <c r="P940" s="174"/>
      <c r="Q940" s="174"/>
      <c r="R940" s="174"/>
      <c r="S940" s="174"/>
      <c r="T940" s="175"/>
      <c r="AT940" s="170" t="s">
        <v>166</v>
      </c>
      <c r="AU940" s="170" t="s">
        <v>84</v>
      </c>
      <c r="AV940" s="168" t="s">
        <v>84</v>
      </c>
      <c r="AW940" s="168" t="s">
        <v>31</v>
      </c>
      <c r="AX940" s="168" t="s">
        <v>75</v>
      </c>
      <c r="AY940" s="170" t="s">
        <v>158</v>
      </c>
    </row>
    <row r="941" spans="1:65" s="176" customFormat="1">
      <c r="B941" s="177"/>
      <c r="D941" s="162" t="s">
        <v>166</v>
      </c>
      <c r="E941" s="178" t="s">
        <v>1</v>
      </c>
      <c r="F941" s="179" t="s">
        <v>198</v>
      </c>
      <c r="H941" s="180">
        <v>6</v>
      </c>
      <c r="L941" s="177"/>
      <c r="M941" s="181"/>
      <c r="N941" s="182"/>
      <c r="O941" s="182"/>
      <c r="P941" s="182"/>
      <c r="Q941" s="182"/>
      <c r="R941" s="182"/>
      <c r="S941" s="182"/>
      <c r="T941" s="183"/>
      <c r="AT941" s="178" t="s">
        <v>166</v>
      </c>
      <c r="AU941" s="178" t="s">
        <v>84</v>
      </c>
      <c r="AV941" s="176" t="s">
        <v>90</v>
      </c>
      <c r="AW941" s="176" t="s">
        <v>31</v>
      </c>
      <c r="AX941" s="176" t="s">
        <v>80</v>
      </c>
      <c r="AY941" s="178" t="s">
        <v>158</v>
      </c>
    </row>
    <row r="942" spans="1:65" s="25" customFormat="1" ht="44.25" customHeight="1">
      <c r="A942" s="21"/>
      <c r="B942" s="22"/>
      <c r="C942" s="192" t="s">
        <v>1051</v>
      </c>
      <c r="D942" s="192" t="s">
        <v>514</v>
      </c>
      <c r="E942" s="193" t="s">
        <v>1052</v>
      </c>
      <c r="F942" s="194" t="s">
        <v>1053</v>
      </c>
      <c r="G942" s="195" t="s">
        <v>173</v>
      </c>
      <c r="H942" s="196">
        <v>2</v>
      </c>
      <c r="I942" s="2"/>
      <c r="J942" s="197">
        <f>ROUND(I942*H942,2)</f>
        <v>0</v>
      </c>
      <c r="K942" s="194" t="s">
        <v>1</v>
      </c>
      <c r="L942" s="198"/>
      <c r="M942" s="199" t="s">
        <v>1</v>
      </c>
      <c r="N942" s="200" t="s">
        <v>40</v>
      </c>
      <c r="O942" s="49"/>
      <c r="P942" s="156">
        <f>O942*H942</f>
        <v>0</v>
      </c>
      <c r="Q942" s="156">
        <v>3.2000000000000001E-2</v>
      </c>
      <c r="R942" s="156">
        <f>Q942*H942</f>
        <v>6.4000000000000001E-2</v>
      </c>
      <c r="S942" s="156">
        <v>0</v>
      </c>
      <c r="T942" s="157">
        <f>S942*H942</f>
        <v>0</v>
      </c>
      <c r="U942" s="21"/>
      <c r="V942" s="21"/>
      <c r="W942" s="21"/>
      <c r="X942" s="21"/>
      <c r="Y942" s="21"/>
      <c r="Z942" s="21"/>
      <c r="AA942" s="21"/>
      <c r="AB942" s="21"/>
      <c r="AC942" s="21"/>
      <c r="AD942" s="21"/>
      <c r="AE942" s="21"/>
      <c r="AR942" s="158" t="s">
        <v>527</v>
      </c>
      <c r="AT942" s="158" t="s">
        <v>514</v>
      </c>
      <c r="AU942" s="158" t="s">
        <v>84</v>
      </c>
      <c r="AY942" s="8" t="s">
        <v>158</v>
      </c>
      <c r="BE942" s="159">
        <f>IF(N942="základní",J942,0)</f>
        <v>0</v>
      </c>
      <c r="BF942" s="159">
        <f>IF(N942="snížená",J942,0)</f>
        <v>0</v>
      </c>
      <c r="BG942" s="159">
        <f>IF(N942="zákl. přenesená",J942,0)</f>
        <v>0</v>
      </c>
      <c r="BH942" s="159">
        <f>IF(N942="sníž. přenesená",J942,0)</f>
        <v>0</v>
      </c>
      <c r="BI942" s="159">
        <f>IF(N942="nulová",J942,0)</f>
        <v>0</v>
      </c>
      <c r="BJ942" s="8" t="s">
        <v>80</v>
      </c>
      <c r="BK942" s="159">
        <f>ROUND(I942*H942,2)</f>
        <v>0</v>
      </c>
      <c r="BL942" s="8" t="s">
        <v>403</v>
      </c>
      <c r="BM942" s="158" t="s">
        <v>1054</v>
      </c>
    </row>
    <row r="943" spans="1:65" s="25" customFormat="1" ht="37.700000000000003" customHeight="1">
      <c r="A943" s="21"/>
      <c r="B943" s="22"/>
      <c r="C943" s="192" t="s">
        <v>1055</v>
      </c>
      <c r="D943" s="192" t="s">
        <v>514</v>
      </c>
      <c r="E943" s="193" t="s">
        <v>1056</v>
      </c>
      <c r="F943" s="194" t="s">
        <v>1057</v>
      </c>
      <c r="G943" s="195" t="s">
        <v>173</v>
      </c>
      <c r="H943" s="196">
        <v>4</v>
      </c>
      <c r="I943" s="2"/>
      <c r="J943" s="197">
        <f>ROUND(I943*H943,2)</f>
        <v>0</v>
      </c>
      <c r="K943" s="194" t="s">
        <v>1</v>
      </c>
      <c r="L943" s="198"/>
      <c r="M943" s="199" t="s">
        <v>1</v>
      </c>
      <c r="N943" s="200" t="s">
        <v>40</v>
      </c>
      <c r="O943" s="49"/>
      <c r="P943" s="156">
        <f>O943*H943</f>
        <v>0</v>
      </c>
      <c r="Q943" s="156">
        <v>4.7E-2</v>
      </c>
      <c r="R943" s="156">
        <f>Q943*H943</f>
        <v>0.188</v>
      </c>
      <c r="S943" s="156">
        <v>0</v>
      </c>
      <c r="T943" s="157">
        <f>S943*H943</f>
        <v>0</v>
      </c>
      <c r="U943" s="21"/>
      <c r="V943" s="21"/>
      <c r="W943" s="21"/>
      <c r="X943" s="21"/>
      <c r="Y943" s="21"/>
      <c r="Z943" s="21"/>
      <c r="AA943" s="21"/>
      <c r="AB943" s="21"/>
      <c r="AC943" s="21"/>
      <c r="AD943" s="21"/>
      <c r="AE943" s="21"/>
      <c r="AR943" s="158" t="s">
        <v>527</v>
      </c>
      <c r="AT943" s="158" t="s">
        <v>514</v>
      </c>
      <c r="AU943" s="158" t="s">
        <v>84</v>
      </c>
      <c r="AY943" s="8" t="s">
        <v>158</v>
      </c>
      <c r="BE943" s="159">
        <f>IF(N943="základní",J943,0)</f>
        <v>0</v>
      </c>
      <c r="BF943" s="159">
        <f>IF(N943="snížená",J943,0)</f>
        <v>0</v>
      </c>
      <c r="BG943" s="159">
        <f>IF(N943="zákl. přenesená",J943,0)</f>
        <v>0</v>
      </c>
      <c r="BH943" s="159">
        <f>IF(N943="sníž. přenesená",J943,0)</f>
        <v>0</v>
      </c>
      <c r="BI943" s="159">
        <f>IF(N943="nulová",J943,0)</f>
        <v>0</v>
      </c>
      <c r="BJ943" s="8" t="s">
        <v>80</v>
      </c>
      <c r="BK943" s="159">
        <f>ROUND(I943*H943,2)</f>
        <v>0</v>
      </c>
      <c r="BL943" s="8" t="s">
        <v>403</v>
      </c>
      <c r="BM943" s="158" t="s">
        <v>1058</v>
      </c>
    </row>
    <row r="944" spans="1:65" s="25" customFormat="1" ht="24.2" customHeight="1">
      <c r="A944" s="21"/>
      <c r="B944" s="22"/>
      <c r="C944" s="148" t="s">
        <v>1059</v>
      </c>
      <c r="D944" s="148" t="s">
        <v>160</v>
      </c>
      <c r="E944" s="149" t="s">
        <v>1060</v>
      </c>
      <c r="F944" s="150" t="s">
        <v>1061</v>
      </c>
      <c r="G944" s="151" t="s">
        <v>173</v>
      </c>
      <c r="H944" s="152">
        <v>62</v>
      </c>
      <c r="I944" s="1"/>
      <c r="J944" s="153">
        <f>ROUND(I944*H944,2)</f>
        <v>0</v>
      </c>
      <c r="K944" s="150" t="s">
        <v>164</v>
      </c>
      <c r="L944" s="22"/>
      <c r="M944" s="154" t="s">
        <v>1</v>
      </c>
      <c r="N944" s="155" t="s">
        <v>40</v>
      </c>
      <c r="O944" s="49"/>
      <c r="P944" s="156">
        <f>O944*H944</f>
        <v>0</v>
      </c>
      <c r="Q944" s="156">
        <v>0</v>
      </c>
      <c r="R944" s="156">
        <f>Q944*H944</f>
        <v>0</v>
      </c>
      <c r="S944" s="156">
        <v>0</v>
      </c>
      <c r="T944" s="157">
        <f>S944*H944</f>
        <v>0</v>
      </c>
      <c r="U944" s="21"/>
      <c r="V944" s="21"/>
      <c r="W944" s="21"/>
      <c r="X944" s="21"/>
      <c r="Y944" s="21"/>
      <c r="Z944" s="21"/>
      <c r="AA944" s="21"/>
      <c r="AB944" s="21"/>
      <c r="AC944" s="21"/>
      <c r="AD944" s="21"/>
      <c r="AE944" s="21"/>
      <c r="AR944" s="158" t="s">
        <v>403</v>
      </c>
      <c r="AT944" s="158" t="s">
        <v>160</v>
      </c>
      <c r="AU944" s="158" t="s">
        <v>84</v>
      </c>
      <c r="AY944" s="8" t="s">
        <v>158</v>
      </c>
      <c r="BE944" s="159">
        <f>IF(N944="základní",J944,0)</f>
        <v>0</v>
      </c>
      <c r="BF944" s="159">
        <f>IF(N944="snížená",J944,0)</f>
        <v>0</v>
      </c>
      <c r="BG944" s="159">
        <f>IF(N944="zákl. přenesená",J944,0)</f>
        <v>0</v>
      </c>
      <c r="BH944" s="159">
        <f>IF(N944="sníž. přenesená",J944,0)</f>
        <v>0</v>
      </c>
      <c r="BI944" s="159">
        <f>IF(N944="nulová",J944,0)</f>
        <v>0</v>
      </c>
      <c r="BJ944" s="8" t="s">
        <v>80</v>
      </c>
      <c r="BK944" s="159">
        <f>ROUND(I944*H944,2)</f>
        <v>0</v>
      </c>
      <c r="BL944" s="8" t="s">
        <v>403</v>
      </c>
      <c r="BM944" s="158" t="s">
        <v>1062</v>
      </c>
    </row>
    <row r="945" spans="1:65" s="160" customFormat="1">
      <c r="B945" s="161"/>
      <c r="D945" s="162" t="s">
        <v>166</v>
      </c>
      <c r="E945" s="163" t="s">
        <v>1</v>
      </c>
      <c r="F945" s="164" t="s">
        <v>994</v>
      </c>
      <c r="H945" s="163" t="s">
        <v>1</v>
      </c>
      <c r="L945" s="161"/>
      <c r="M945" s="165"/>
      <c r="N945" s="166"/>
      <c r="O945" s="166"/>
      <c r="P945" s="166"/>
      <c r="Q945" s="166"/>
      <c r="R945" s="166"/>
      <c r="S945" s="166"/>
      <c r="T945" s="167"/>
      <c r="AT945" s="163" t="s">
        <v>166</v>
      </c>
      <c r="AU945" s="163" t="s">
        <v>84</v>
      </c>
      <c r="AV945" s="160" t="s">
        <v>80</v>
      </c>
      <c r="AW945" s="160" t="s">
        <v>31</v>
      </c>
      <c r="AX945" s="160" t="s">
        <v>75</v>
      </c>
      <c r="AY945" s="163" t="s">
        <v>158</v>
      </c>
    </row>
    <row r="946" spans="1:65" s="168" customFormat="1">
      <c r="B946" s="169"/>
      <c r="D946" s="162" t="s">
        <v>166</v>
      </c>
      <c r="E946" s="170" t="s">
        <v>1</v>
      </c>
      <c r="F946" s="171" t="s">
        <v>1063</v>
      </c>
      <c r="H946" s="172">
        <v>4</v>
      </c>
      <c r="L946" s="169"/>
      <c r="M946" s="173"/>
      <c r="N946" s="174"/>
      <c r="O946" s="174"/>
      <c r="P946" s="174"/>
      <c r="Q946" s="174"/>
      <c r="R946" s="174"/>
      <c r="S946" s="174"/>
      <c r="T946" s="175"/>
      <c r="AT946" s="170" t="s">
        <v>166</v>
      </c>
      <c r="AU946" s="170" t="s">
        <v>84</v>
      </c>
      <c r="AV946" s="168" t="s">
        <v>84</v>
      </c>
      <c r="AW946" s="168" t="s">
        <v>31</v>
      </c>
      <c r="AX946" s="168" t="s">
        <v>75</v>
      </c>
      <c r="AY946" s="170" t="s">
        <v>158</v>
      </c>
    </row>
    <row r="947" spans="1:65" s="168" customFormat="1">
      <c r="B947" s="169"/>
      <c r="D947" s="162" t="s">
        <v>166</v>
      </c>
      <c r="E947" s="170" t="s">
        <v>1</v>
      </c>
      <c r="F947" s="171" t="s">
        <v>1064</v>
      </c>
      <c r="H947" s="172">
        <v>8</v>
      </c>
      <c r="L947" s="169"/>
      <c r="M947" s="173"/>
      <c r="N947" s="174"/>
      <c r="O947" s="174"/>
      <c r="P947" s="174"/>
      <c r="Q947" s="174"/>
      <c r="R947" s="174"/>
      <c r="S947" s="174"/>
      <c r="T947" s="175"/>
      <c r="AT947" s="170" t="s">
        <v>166</v>
      </c>
      <c r="AU947" s="170" t="s">
        <v>84</v>
      </c>
      <c r="AV947" s="168" t="s">
        <v>84</v>
      </c>
      <c r="AW947" s="168" t="s">
        <v>31</v>
      </c>
      <c r="AX947" s="168" t="s">
        <v>75</v>
      </c>
      <c r="AY947" s="170" t="s">
        <v>158</v>
      </c>
    </row>
    <row r="948" spans="1:65" s="168" customFormat="1">
      <c r="B948" s="169"/>
      <c r="D948" s="162" t="s">
        <v>166</v>
      </c>
      <c r="E948" s="170" t="s">
        <v>1</v>
      </c>
      <c r="F948" s="171" t="s">
        <v>1019</v>
      </c>
      <c r="H948" s="172">
        <v>32</v>
      </c>
      <c r="L948" s="169"/>
      <c r="M948" s="173"/>
      <c r="N948" s="174"/>
      <c r="O948" s="174"/>
      <c r="P948" s="174"/>
      <c r="Q948" s="174"/>
      <c r="R948" s="174"/>
      <c r="S948" s="174"/>
      <c r="T948" s="175"/>
      <c r="AT948" s="170" t="s">
        <v>166</v>
      </c>
      <c r="AU948" s="170" t="s">
        <v>84</v>
      </c>
      <c r="AV948" s="168" t="s">
        <v>84</v>
      </c>
      <c r="AW948" s="168" t="s">
        <v>31</v>
      </c>
      <c r="AX948" s="168" t="s">
        <v>75</v>
      </c>
      <c r="AY948" s="170" t="s">
        <v>158</v>
      </c>
    </row>
    <row r="949" spans="1:65" s="168" customFormat="1">
      <c r="B949" s="169"/>
      <c r="D949" s="162" t="s">
        <v>166</v>
      </c>
      <c r="E949" s="170" t="s">
        <v>1</v>
      </c>
      <c r="F949" s="171" t="s">
        <v>1020</v>
      </c>
      <c r="H949" s="172">
        <v>4</v>
      </c>
      <c r="L949" s="169"/>
      <c r="M949" s="173"/>
      <c r="N949" s="174"/>
      <c r="O949" s="174"/>
      <c r="P949" s="174"/>
      <c r="Q949" s="174"/>
      <c r="R949" s="174"/>
      <c r="S949" s="174"/>
      <c r="T949" s="175"/>
      <c r="AT949" s="170" t="s">
        <v>166</v>
      </c>
      <c r="AU949" s="170" t="s">
        <v>84</v>
      </c>
      <c r="AV949" s="168" t="s">
        <v>84</v>
      </c>
      <c r="AW949" s="168" t="s">
        <v>31</v>
      </c>
      <c r="AX949" s="168" t="s">
        <v>75</v>
      </c>
      <c r="AY949" s="170" t="s">
        <v>158</v>
      </c>
    </row>
    <row r="950" spans="1:65" s="168" customFormat="1">
      <c r="B950" s="169"/>
      <c r="D950" s="162" t="s">
        <v>166</v>
      </c>
      <c r="E950" s="170" t="s">
        <v>1</v>
      </c>
      <c r="F950" s="171" t="s">
        <v>1021</v>
      </c>
      <c r="H950" s="172">
        <v>1</v>
      </c>
      <c r="L950" s="169"/>
      <c r="M950" s="173"/>
      <c r="N950" s="174"/>
      <c r="O950" s="174"/>
      <c r="P950" s="174"/>
      <c r="Q950" s="174"/>
      <c r="R950" s="174"/>
      <c r="S950" s="174"/>
      <c r="T950" s="175"/>
      <c r="AT950" s="170" t="s">
        <v>166</v>
      </c>
      <c r="AU950" s="170" t="s">
        <v>84</v>
      </c>
      <c r="AV950" s="168" t="s">
        <v>84</v>
      </c>
      <c r="AW950" s="168" t="s">
        <v>31</v>
      </c>
      <c r="AX950" s="168" t="s">
        <v>75</v>
      </c>
      <c r="AY950" s="170" t="s">
        <v>158</v>
      </c>
    </row>
    <row r="951" spans="1:65" s="168" customFormat="1">
      <c r="B951" s="169"/>
      <c r="D951" s="162" t="s">
        <v>166</v>
      </c>
      <c r="E951" s="170" t="s">
        <v>1</v>
      </c>
      <c r="F951" s="171" t="s">
        <v>1022</v>
      </c>
      <c r="H951" s="172">
        <v>11</v>
      </c>
      <c r="L951" s="169"/>
      <c r="M951" s="173"/>
      <c r="N951" s="174"/>
      <c r="O951" s="174"/>
      <c r="P951" s="174"/>
      <c r="Q951" s="174"/>
      <c r="R951" s="174"/>
      <c r="S951" s="174"/>
      <c r="T951" s="175"/>
      <c r="AT951" s="170" t="s">
        <v>166</v>
      </c>
      <c r="AU951" s="170" t="s">
        <v>84</v>
      </c>
      <c r="AV951" s="168" t="s">
        <v>84</v>
      </c>
      <c r="AW951" s="168" t="s">
        <v>31</v>
      </c>
      <c r="AX951" s="168" t="s">
        <v>75</v>
      </c>
      <c r="AY951" s="170" t="s">
        <v>158</v>
      </c>
    </row>
    <row r="952" spans="1:65" s="168" customFormat="1">
      <c r="B952" s="169"/>
      <c r="D952" s="162" t="s">
        <v>166</v>
      </c>
      <c r="E952" s="170" t="s">
        <v>1</v>
      </c>
      <c r="F952" s="171" t="s">
        <v>1065</v>
      </c>
      <c r="H952" s="172">
        <v>2</v>
      </c>
      <c r="L952" s="169"/>
      <c r="M952" s="173"/>
      <c r="N952" s="174"/>
      <c r="O952" s="174"/>
      <c r="P952" s="174"/>
      <c r="Q952" s="174"/>
      <c r="R952" s="174"/>
      <c r="S952" s="174"/>
      <c r="T952" s="175"/>
      <c r="AT952" s="170" t="s">
        <v>166</v>
      </c>
      <c r="AU952" s="170" t="s">
        <v>84</v>
      </c>
      <c r="AV952" s="168" t="s">
        <v>84</v>
      </c>
      <c r="AW952" s="168" t="s">
        <v>31</v>
      </c>
      <c r="AX952" s="168" t="s">
        <v>75</v>
      </c>
      <c r="AY952" s="170" t="s">
        <v>158</v>
      </c>
    </row>
    <row r="953" spans="1:65" s="176" customFormat="1">
      <c r="B953" s="177"/>
      <c r="D953" s="162" t="s">
        <v>166</v>
      </c>
      <c r="E953" s="178" t="s">
        <v>1</v>
      </c>
      <c r="F953" s="179" t="s">
        <v>198</v>
      </c>
      <c r="H953" s="180">
        <v>62</v>
      </c>
      <c r="L953" s="177"/>
      <c r="M953" s="181"/>
      <c r="N953" s="182"/>
      <c r="O953" s="182"/>
      <c r="P953" s="182"/>
      <c r="Q953" s="182"/>
      <c r="R953" s="182"/>
      <c r="S953" s="182"/>
      <c r="T953" s="183"/>
      <c r="AT953" s="178" t="s">
        <v>166</v>
      </c>
      <c r="AU953" s="178" t="s">
        <v>84</v>
      </c>
      <c r="AV953" s="176" t="s">
        <v>90</v>
      </c>
      <c r="AW953" s="176" t="s">
        <v>31</v>
      </c>
      <c r="AX953" s="176" t="s">
        <v>80</v>
      </c>
      <c r="AY953" s="178" t="s">
        <v>158</v>
      </c>
    </row>
    <row r="954" spans="1:65" s="25" customFormat="1" ht="16.5" customHeight="1">
      <c r="A954" s="21"/>
      <c r="B954" s="22"/>
      <c r="C954" s="192" t="s">
        <v>1066</v>
      </c>
      <c r="D954" s="192" t="s">
        <v>514</v>
      </c>
      <c r="E954" s="193" t="s">
        <v>1067</v>
      </c>
      <c r="F954" s="194" t="s">
        <v>1068</v>
      </c>
      <c r="G954" s="195" t="s">
        <v>173</v>
      </c>
      <c r="H954" s="196">
        <v>62</v>
      </c>
      <c r="I954" s="2"/>
      <c r="J954" s="197">
        <f>ROUND(I954*H954,2)</f>
        <v>0</v>
      </c>
      <c r="K954" s="194" t="s">
        <v>1</v>
      </c>
      <c r="L954" s="198"/>
      <c r="M954" s="199" t="s">
        <v>1</v>
      </c>
      <c r="N954" s="200" t="s">
        <v>40</v>
      </c>
      <c r="O954" s="49"/>
      <c r="P954" s="156">
        <f>O954*H954</f>
        <v>0</v>
      </c>
      <c r="Q954" s="156">
        <v>4.7000000000000002E-3</v>
      </c>
      <c r="R954" s="156">
        <f>Q954*H954</f>
        <v>0.29139999999999999</v>
      </c>
      <c r="S954" s="156">
        <v>0</v>
      </c>
      <c r="T954" s="157">
        <f>S954*H954</f>
        <v>0</v>
      </c>
      <c r="U954" s="21"/>
      <c r="V954" s="21"/>
      <c r="W954" s="21"/>
      <c r="X954" s="21"/>
      <c r="Y954" s="21"/>
      <c r="Z954" s="21"/>
      <c r="AA954" s="21"/>
      <c r="AB954" s="21"/>
      <c r="AC954" s="21"/>
      <c r="AD954" s="21"/>
      <c r="AE954" s="21"/>
      <c r="AR954" s="158" t="s">
        <v>527</v>
      </c>
      <c r="AT954" s="158" t="s">
        <v>514</v>
      </c>
      <c r="AU954" s="158" t="s">
        <v>84</v>
      </c>
      <c r="AY954" s="8" t="s">
        <v>158</v>
      </c>
      <c r="BE954" s="159">
        <f>IF(N954="základní",J954,0)</f>
        <v>0</v>
      </c>
      <c r="BF954" s="159">
        <f>IF(N954="snížená",J954,0)</f>
        <v>0</v>
      </c>
      <c r="BG954" s="159">
        <f>IF(N954="zákl. přenesená",J954,0)</f>
        <v>0</v>
      </c>
      <c r="BH954" s="159">
        <f>IF(N954="sníž. přenesená",J954,0)</f>
        <v>0</v>
      </c>
      <c r="BI954" s="159">
        <f>IF(N954="nulová",J954,0)</f>
        <v>0</v>
      </c>
      <c r="BJ954" s="8" t="s">
        <v>80</v>
      </c>
      <c r="BK954" s="159">
        <f>ROUND(I954*H954,2)</f>
        <v>0</v>
      </c>
      <c r="BL954" s="8" t="s">
        <v>403</v>
      </c>
      <c r="BM954" s="158" t="s">
        <v>1069</v>
      </c>
    </row>
    <row r="955" spans="1:65" s="25" customFormat="1" ht="21.75" customHeight="1">
      <c r="A955" s="21"/>
      <c r="B955" s="22"/>
      <c r="C955" s="148" t="s">
        <v>1070</v>
      </c>
      <c r="D955" s="148" t="s">
        <v>160</v>
      </c>
      <c r="E955" s="149" t="s">
        <v>1071</v>
      </c>
      <c r="F955" s="150" t="s">
        <v>1072</v>
      </c>
      <c r="G955" s="151" t="s">
        <v>173</v>
      </c>
      <c r="H955" s="152">
        <v>131</v>
      </c>
      <c r="I955" s="1"/>
      <c r="J955" s="153">
        <f>ROUND(I955*H955,2)</f>
        <v>0</v>
      </c>
      <c r="K955" s="150" t="s">
        <v>164</v>
      </c>
      <c r="L955" s="22"/>
      <c r="M955" s="154" t="s">
        <v>1</v>
      </c>
      <c r="N955" s="155" t="s">
        <v>40</v>
      </c>
      <c r="O955" s="49"/>
      <c r="P955" s="156">
        <f>O955*H955</f>
        <v>0</v>
      </c>
      <c r="Q955" s="156">
        <v>0</v>
      </c>
      <c r="R955" s="156">
        <f>Q955*H955</f>
        <v>0</v>
      </c>
      <c r="S955" s="156">
        <v>0</v>
      </c>
      <c r="T955" s="157">
        <f>S955*H955</f>
        <v>0</v>
      </c>
      <c r="U955" s="21"/>
      <c r="V955" s="21"/>
      <c r="W955" s="21"/>
      <c r="X955" s="21"/>
      <c r="Y955" s="21"/>
      <c r="Z955" s="21"/>
      <c r="AA955" s="21"/>
      <c r="AB955" s="21"/>
      <c r="AC955" s="21"/>
      <c r="AD955" s="21"/>
      <c r="AE955" s="21"/>
      <c r="AR955" s="158" t="s">
        <v>403</v>
      </c>
      <c r="AT955" s="158" t="s">
        <v>160</v>
      </c>
      <c r="AU955" s="158" t="s">
        <v>84</v>
      </c>
      <c r="AY955" s="8" t="s">
        <v>158</v>
      </c>
      <c r="BE955" s="159">
        <f>IF(N955="základní",J955,0)</f>
        <v>0</v>
      </c>
      <c r="BF955" s="159">
        <f>IF(N955="snížená",J955,0)</f>
        <v>0</v>
      </c>
      <c r="BG955" s="159">
        <f>IF(N955="zákl. přenesená",J955,0)</f>
        <v>0</v>
      </c>
      <c r="BH955" s="159">
        <f>IF(N955="sníž. přenesená",J955,0)</f>
        <v>0</v>
      </c>
      <c r="BI955" s="159">
        <f>IF(N955="nulová",J955,0)</f>
        <v>0</v>
      </c>
      <c r="BJ955" s="8" t="s">
        <v>80</v>
      </c>
      <c r="BK955" s="159">
        <f>ROUND(I955*H955,2)</f>
        <v>0</v>
      </c>
      <c r="BL955" s="8" t="s">
        <v>403</v>
      </c>
      <c r="BM955" s="158" t="s">
        <v>1073</v>
      </c>
    </row>
    <row r="956" spans="1:65" s="160" customFormat="1">
      <c r="B956" s="161"/>
      <c r="D956" s="162" t="s">
        <v>166</v>
      </c>
      <c r="E956" s="163" t="s">
        <v>1</v>
      </c>
      <c r="F956" s="164" t="s">
        <v>994</v>
      </c>
      <c r="H956" s="163" t="s">
        <v>1</v>
      </c>
      <c r="L956" s="161"/>
      <c r="M956" s="165"/>
      <c r="N956" s="166"/>
      <c r="O956" s="166"/>
      <c r="P956" s="166"/>
      <c r="Q956" s="166"/>
      <c r="R956" s="166"/>
      <c r="S956" s="166"/>
      <c r="T956" s="167"/>
      <c r="AT956" s="163" t="s">
        <v>166</v>
      </c>
      <c r="AU956" s="163" t="s">
        <v>84</v>
      </c>
      <c r="AV956" s="160" t="s">
        <v>80</v>
      </c>
      <c r="AW956" s="160" t="s">
        <v>31</v>
      </c>
      <c r="AX956" s="160" t="s">
        <v>75</v>
      </c>
      <c r="AY956" s="163" t="s">
        <v>158</v>
      </c>
    </row>
    <row r="957" spans="1:65" s="168" customFormat="1">
      <c r="B957" s="169"/>
      <c r="D957" s="162" t="s">
        <v>166</v>
      </c>
      <c r="E957" s="170" t="s">
        <v>1</v>
      </c>
      <c r="F957" s="171" t="s">
        <v>1074</v>
      </c>
      <c r="H957" s="172">
        <v>131</v>
      </c>
      <c r="L957" s="169"/>
      <c r="M957" s="173"/>
      <c r="N957" s="174"/>
      <c r="O957" s="174"/>
      <c r="P957" s="174"/>
      <c r="Q957" s="174"/>
      <c r="R957" s="174"/>
      <c r="S957" s="174"/>
      <c r="T957" s="175"/>
      <c r="AT957" s="170" t="s">
        <v>166</v>
      </c>
      <c r="AU957" s="170" t="s">
        <v>84</v>
      </c>
      <c r="AV957" s="168" t="s">
        <v>84</v>
      </c>
      <c r="AW957" s="168" t="s">
        <v>31</v>
      </c>
      <c r="AX957" s="168" t="s">
        <v>80</v>
      </c>
      <c r="AY957" s="170" t="s">
        <v>158</v>
      </c>
    </row>
    <row r="958" spans="1:65" s="25" customFormat="1" ht="16.5" customHeight="1">
      <c r="A958" s="21"/>
      <c r="B958" s="22"/>
      <c r="C958" s="192" t="s">
        <v>1075</v>
      </c>
      <c r="D958" s="192" t="s">
        <v>514</v>
      </c>
      <c r="E958" s="193" t="s">
        <v>80</v>
      </c>
      <c r="F958" s="194" t="s">
        <v>1076</v>
      </c>
      <c r="G958" s="195" t="s">
        <v>173</v>
      </c>
      <c r="H958" s="196">
        <v>131</v>
      </c>
      <c r="I958" s="2"/>
      <c r="J958" s="197">
        <f>ROUND(I958*H958,2)</f>
        <v>0</v>
      </c>
      <c r="K958" s="194" t="s">
        <v>1</v>
      </c>
      <c r="L958" s="198"/>
      <c r="M958" s="199" t="s">
        <v>1</v>
      </c>
      <c r="N958" s="200" t="s">
        <v>40</v>
      </c>
      <c r="O958" s="49"/>
      <c r="P958" s="156">
        <f>O958*H958</f>
        <v>0</v>
      </c>
      <c r="Q958" s="156">
        <v>0</v>
      </c>
      <c r="R958" s="156">
        <f>Q958*H958</f>
        <v>0</v>
      </c>
      <c r="S958" s="156">
        <v>0</v>
      </c>
      <c r="T958" s="157">
        <f>S958*H958</f>
        <v>0</v>
      </c>
      <c r="U958" s="21"/>
      <c r="V958" s="21"/>
      <c r="W958" s="21"/>
      <c r="X958" s="21"/>
      <c r="Y958" s="21"/>
      <c r="Z958" s="21"/>
      <c r="AA958" s="21"/>
      <c r="AB958" s="21"/>
      <c r="AC958" s="21"/>
      <c r="AD958" s="21"/>
      <c r="AE958" s="21"/>
      <c r="AR958" s="158" t="s">
        <v>527</v>
      </c>
      <c r="AT958" s="158" t="s">
        <v>514</v>
      </c>
      <c r="AU958" s="158" t="s">
        <v>84</v>
      </c>
      <c r="AY958" s="8" t="s">
        <v>158</v>
      </c>
      <c r="BE958" s="159">
        <f>IF(N958="základní",J958,0)</f>
        <v>0</v>
      </c>
      <c r="BF958" s="159">
        <f>IF(N958="snížená",J958,0)</f>
        <v>0</v>
      </c>
      <c r="BG958" s="159">
        <f>IF(N958="zákl. přenesená",J958,0)</f>
        <v>0</v>
      </c>
      <c r="BH958" s="159">
        <f>IF(N958="sníž. přenesená",J958,0)</f>
        <v>0</v>
      </c>
      <c r="BI958" s="159">
        <f>IF(N958="nulová",J958,0)</f>
        <v>0</v>
      </c>
      <c r="BJ958" s="8" t="s">
        <v>80</v>
      </c>
      <c r="BK958" s="159">
        <f>ROUND(I958*H958,2)</f>
        <v>0</v>
      </c>
      <c r="BL958" s="8" t="s">
        <v>403</v>
      </c>
      <c r="BM958" s="158" t="s">
        <v>1077</v>
      </c>
    </row>
    <row r="959" spans="1:65" s="25" customFormat="1" ht="16.5" customHeight="1">
      <c r="A959" s="21"/>
      <c r="B959" s="22"/>
      <c r="C959" s="148" t="s">
        <v>1078</v>
      </c>
      <c r="D959" s="148" t="s">
        <v>160</v>
      </c>
      <c r="E959" s="149" t="s">
        <v>1079</v>
      </c>
      <c r="F959" s="150" t="s">
        <v>1080</v>
      </c>
      <c r="G959" s="151" t="s">
        <v>173</v>
      </c>
      <c r="H959" s="152">
        <v>43</v>
      </c>
      <c r="I959" s="1"/>
      <c r="J959" s="153">
        <f>ROUND(I959*H959,2)</f>
        <v>0</v>
      </c>
      <c r="K959" s="150" t="s">
        <v>1</v>
      </c>
      <c r="L959" s="22"/>
      <c r="M959" s="154" t="s">
        <v>1</v>
      </c>
      <c r="N959" s="155" t="s">
        <v>40</v>
      </c>
      <c r="O959" s="49"/>
      <c r="P959" s="156">
        <f>O959*H959</f>
        <v>0</v>
      </c>
      <c r="Q959" s="156">
        <v>0</v>
      </c>
      <c r="R959" s="156">
        <f>Q959*H959</f>
        <v>0</v>
      </c>
      <c r="S959" s="156">
        <v>0</v>
      </c>
      <c r="T959" s="157">
        <f>S959*H959</f>
        <v>0</v>
      </c>
      <c r="U959" s="21"/>
      <c r="V959" s="21"/>
      <c r="W959" s="21"/>
      <c r="X959" s="21"/>
      <c r="Y959" s="21"/>
      <c r="Z959" s="21"/>
      <c r="AA959" s="21"/>
      <c r="AB959" s="21"/>
      <c r="AC959" s="21"/>
      <c r="AD959" s="21"/>
      <c r="AE959" s="21"/>
      <c r="AR959" s="158" t="s">
        <v>403</v>
      </c>
      <c r="AT959" s="158" t="s">
        <v>160</v>
      </c>
      <c r="AU959" s="158" t="s">
        <v>84</v>
      </c>
      <c r="AY959" s="8" t="s">
        <v>158</v>
      </c>
      <c r="BE959" s="159">
        <f>IF(N959="základní",J959,0)</f>
        <v>0</v>
      </c>
      <c r="BF959" s="159">
        <f>IF(N959="snížená",J959,0)</f>
        <v>0</v>
      </c>
      <c r="BG959" s="159">
        <f>IF(N959="zákl. přenesená",J959,0)</f>
        <v>0</v>
      </c>
      <c r="BH959" s="159">
        <f>IF(N959="sníž. přenesená",J959,0)</f>
        <v>0</v>
      </c>
      <c r="BI959" s="159">
        <f>IF(N959="nulová",J959,0)</f>
        <v>0</v>
      </c>
      <c r="BJ959" s="8" t="s">
        <v>80</v>
      </c>
      <c r="BK959" s="159">
        <f>ROUND(I959*H959,2)</f>
        <v>0</v>
      </c>
      <c r="BL959" s="8" t="s">
        <v>403</v>
      </c>
      <c r="BM959" s="158" t="s">
        <v>1081</v>
      </c>
    </row>
    <row r="960" spans="1:65" s="160" customFormat="1">
      <c r="B960" s="161"/>
      <c r="D960" s="162" t="s">
        <v>166</v>
      </c>
      <c r="E960" s="163" t="s">
        <v>1</v>
      </c>
      <c r="F960" s="164" t="s">
        <v>994</v>
      </c>
      <c r="H960" s="163" t="s">
        <v>1</v>
      </c>
      <c r="L960" s="161"/>
      <c r="M960" s="165"/>
      <c r="N960" s="166"/>
      <c r="O960" s="166"/>
      <c r="P960" s="166"/>
      <c r="Q960" s="166"/>
      <c r="R960" s="166"/>
      <c r="S960" s="166"/>
      <c r="T960" s="167"/>
      <c r="AT960" s="163" t="s">
        <v>166</v>
      </c>
      <c r="AU960" s="163" t="s">
        <v>84</v>
      </c>
      <c r="AV960" s="160" t="s">
        <v>80</v>
      </c>
      <c r="AW960" s="160" t="s">
        <v>31</v>
      </c>
      <c r="AX960" s="160" t="s">
        <v>75</v>
      </c>
      <c r="AY960" s="163" t="s">
        <v>158</v>
      </c>
    </row>
    <row r="961" spans="1:65" s="160" customFormat="1">
      <c r="B961" s="161"/>
      <c r="D961" s="162" t="s">
        <v>166</v>
      </c>
      <c r="E961" s="163" t="s">
        <v>1</v>
      </c>
      <c r="F961" s="164" t="s">
        <v>1082</v>
      </c>
      <c r="H961" s="163" t="s">
        <v>1</v>
      </c>
      <c r="L961" s="161"/>
      <c r="M961" s="165"/>
      <c r="N961" s="166"/>
      <c r="O961" s="166"/>
      <c r="P961" s="166"/>
      <c r="Q961" s="166"/>
      <c r="R961" s="166"/>
      <c r="S961" s="166"/>
      <c r="T961" s="167"/>
      <c r="AT961" s="163" t="s">
        <v>166</v>
      </c>
      <c r="AU961" s="163" t="s">
        <v>84</v>
      </c>
      <c r="AV961" s="160" t="s">
        <v>80</v>
      </c>
      <c r="AW961" s="160" t="s">
        <v>31</v>
      </c>
      <c r="AX961" s="160" t="s">
        <v>75</v>
      </c>
      <c r="AY961" s="163" t="s">
        <v>158</v>
      </c>
    </row>
    <row r="962" spans="1:65" s="168" customFormat="1">
      <c r="B962" s="169"/>
      <c r="D962" s="162" t="s">
        <v>166</v>
      </c>
      <c r="E962" s="170" t="s">
        <v>1</v>
      </c>
      <c r="F962" s="171" t="s">
        <v>1083</v>
      </c>
      <c r="H962" s="172">
        <v>43</v>
      </c>
      <c r="L962" s="169"/>
      <c r="M962" s="173"/>
      <c r="N962" s="174"/>
      <c r="O962" s="174"/>
      <c r="P962" s="174"/>
      <c r="Q962" s="174"/>
      <c r="R962" s="174"/>
      <c r="S962" s="174"/>
      <c r="T962" s="175"/>
      <c r="AT962" s="170" t="s">
        <v>166</v>
      </c>
      <c r="AU962" s="170" t="s">
        <v>84</v>
      </c>
      <c r="AV962" s="168" t="s">
        <v>84</v>
      </c>
      <c r="AW962" s="168" t="s">
        <v>31</v>
      </c>
      <c r="AX962" s="168" t="s">
        <v>80</v>
      </c>
      <c r="AY962" s="170" t="s">
        <v>158</v>
      </c>
    </row>
    <row r="963" spans="1:65" s="25" customFormat="1" ht="24.2" customHeight="1">
      <c r="A963" s="21"/>
      <c r="B963" s="22"/>
      <c r="C963" s="148" t="s">
        <v>1084</v>
      </c>
      <c r="D963" s="148" t="s">
        <v>160</v>
      </c>
      <c r="E963" s="149" t="s">
        <v>1085</v>
      </c>
      <c r="F963" s="150" t="s">
        <v>1086</v>
      </c>
      <c r="G963" s="151" t="s">
        <v>173</v>
      </c>
      <c r="H963" s="152">
        <v>122</v>
      </c>
      <c r="I963" s="1"/>
      <c r="J963" s="153">
        <f>ROUND(I963*H963,2)</f>
        <v>0</v>
      </c>
      <c r="K963" s="150" t="s">
        <v>164</v>
      </c>
      <c r="L963" s="22"/>
      <c r="M963" s="154" t="s">
        <v>1</v>
      </c>
      <c r="N963" s="155" t="s">
        <v>40</v>
      </c>
      <c r="O963" s="49"/>
      <c r="P963" s="156">
        <f>O963*H963</f>
        <v>0</v>
      </c>
      <c r="Q963" s="156">
        <v>0</v>
      </c>
      <c r="R963" s="156">
        <f>Q963*H963</f>
        <v>0</v>
      </c>
      <c r="S963" s="156">
        <v>2.4E-2</v>
      </c>
      <c r="T963" s="157">
        <f>S963*H963</f>
        <v>2.9279999999999999</v>
      </c>
      <c r="U963" s="21"/>
      <c r="V963" s="21"/>
      <c r="W963" s="21"/>
      <c r="X963" s="21"/>
      <c r="Y963" s="21"/>
      <c r="Z963" s="21"/>
      <c r="AA963" s="21"/>
      <c r="AB963" s="21"/>
      <c r="AC963" s="21"/>
      <c r="AD963" s="21"/>
      <c r="AE963" s="21"/>
      <c r="AR963" s="158" t="s">
        <v>403</v>
      </c>
      <c r="AT963" s="158" t="s">
        <v>160</v>
      </c>
      <c r="AU963" s="158" t="s">
        <v>84</v>
      </c>
      <c r="AY963" s="8" t="s">
        <v>158</v>
      </c>
      <c r="BE963" s="159">
        <f>IF(N963="základní",J963,0)</f>
        <v>0</v>
      </c>
      <c r="BF963" s="159">
        <f>IF(N963="snížená",J963,0)</f>
        <v>0</v>
      </c>
      <c r="BG963" s="159">
        <f>IF(N963="zákl. přenesená",J963,0)</f>
        <v>0</v>
      </c>
      <c r="BH963" s="159">
        <f>IF(N963="sníž. přenesená",J963,0)</f>
        <v>0</v>
      </c>
      <c r="BI963" s="159">
        <f>IF(N963="nulová",J963,0)</f>
        <v>0</v>
      </c>
      <c r="BJ963" s="8" t="s">
        <v>80</v>
      </c>
      <c r="BK963" s="159">
        <f>ROUND(I963*H963,2)</f>
        <v>0</v>
      </c>
      <c r="BL963" s="8" t="s">
        <v>403</v>
      </c>
      <c r="BM963" s="158" t="s">
        <v>1087</v>
      </c>
    </row>
    <row r="964" spans="1:65" s="160" customFormat="1">
      <c r="B964" s="161"/>
      <c r="D964" s="162" t="s">
        <v>166</v>
      </c>
      <c r="E964" s="163" t="s">
        <v>1</v>
      </c>
      <c r="F964" s="164" t="s">
        <v>167</v>
      </c>
      <c r="H964" s="163" t="s">
        <v>1</v>
      </c>
      <c r="L964" s="161"/>
      <c r="M964" s="165"/>
      <c r="N964" s="166"/>
      <c r="O964" s="166"/>
      <c r="P964" s="166"/>
      <c r="Q964" s="166"/>
      <c r="R964" s="166"/>
      <c r="S964" s="166"/>
      <c r="T964" s="167"/>
      <c r="AT964" s="163" t="s">
        <v>166</v>
      </c>
      <c r="AU964" s="163" t="s">
        <v>84</v>
      </c>
      <c r="AV964" s="160" t="s">
        <v>80</v>
      </c>
      <c r="AW964" s="160" t="s">
        <v>31</v>
      </c>
      <c r="AX964" s="160" t="s">
        <v>75</v>
      </c>
      <c r="AY964" s="163" t="s">
        <v>158</v>
      </c>
    </row>
    <row r="965" spans="1:65" s="168" customFormat="1">
      <c r="B965" s="169"/>
      <c r="D965" s="162" t="s">
        <v>166</v>
      </c>
      <c r="E965" s="170" t="s">
        <v>1</v>
      </c>
      <c r="F965" s="171" t="s">
        <v>1088</v>
      </c>
      <c r="H965" s="172">
        <v>26</v>
      </c>
      <c r="L965" s="169"/>
      <c r="M965" s="173"/>
      <c r="N965" s="174"/>
      <c r="O965" s="174"/>
      <c r="P965" s="174"/>
      <c r="Q965" s="174"/>
      <c r="R965" s="174"/>
      <c r="S965" s="174"/>
      <c r="T965" s="175"/>
      <c r="AT965" s="170" t="s">
        <v>166</v>
      </c>
      <c r="AU965" s="170" t="s">
        <v>84</v>
      </c>
      <c r="AV965" s="168" t="s">
        <v>84</v>
      </c>
      <c r="AW965" s="168" t="s">
        <v>31</v>
      </c>
      <c r="AX965" s="168" t="s">
        <v>75</v>
      </c>
      <c r="AY965" s="170" t="s">
        <v>158</v>
      </c>
    </row>
    <row r="966" spans="1:65" s="168" customFormat="1">
      <c r="B966" s="169"/>
      <c r="D966" s="162" t="s">
        <v>166</v>
      </c>
      <c r="E966" s="170" t="s">
        <v>1</v>
      </c>
      <c r="F966" s="171" t="s">
        <v>1089</v>
      </c>
      <c r="H966" s="172">
        <v>32</v>
      </c>
      <c r="L966" s="169"/>
      <c r="M966" s="173"/>
      <c r="N966" s="174"/>
      <c r="O966" s="174"/>
      <c r="P966" s="174"/>
      <c r="Q966" s="174"/>
      <c r="R966" s="174"/>
      <c r="S966" s="174"/>
      <c r="T966" s="175"/>
      <c r="AT966" s="170" t="s">
        <v>166</v>
      </c>
      <c r="AU966" s="170" t="s">
        <v>84</v>
      </c>
      <c r="AV966" s="168" t="s">
        <v>84</v>
      </c>
      <c r="AW966" s="168" t="s">
        <v>31</v>
      </c>
      <c r="AX966" s="168" t="s">
        <v>75</v>
      </c>
      <c r="AY966" s="170" t="s">
        <v>158</v>
      </c>
    </row>
    <row r="967" spans="1:65" s="168" customFormat="1">
      <c r="B967" s="169"/>
      <c r="D967" s="162" t="s">
        <v>166</v>
      </c>
      <c r="E967" s="170" t="s">
        <v>1</v>
      </c>
      <c r="F967" s="171" t="s">
        <v>1090</v>
      </c>
      <c r="H967" s="172">
        <v>64</v>
      </c>
      <c r="L967" s="169"/>
      <c r="M967" s="173"/>
      <c r="N967" s="174"/>
      <c r="O967" s="174"/>
      <c r="P967" s="174"/>
      <c r="Q967" s="174"/>
      <c r="R967" s="174"/>
      <c r="S967" s="174"/>
      <c r="T967" s="175"/>
      <c r="AT967" s="170" t="s">
        <v>166</v>
      </c>
      <c r="AU967" s="170" t="s">
        <v>84</v>
      </c>
      <c r="AV967" s="168" t="s">
        <v>84</v>
      </c>
      <c r="AW967" s="168" t="s">
        <v>31</v>
      </c>
      <c r="AX967" s="168" t="s">
        <v>75</v>
      </c>
      <c r="AY967" s="170" t="s">
        <v>158</v>
      </c>
    </row>
    <row r="968" spans="1:65" s="176" customFormat="1">
      <c r="B968" s="177"/>
      <c r="D968" s="162" t="s">
        <v>166</v>
      </c>
      <c r="E968" s="178" t="s">
        <v>1</v>
      </c>
      <c r="F968" s="179" t="s">
        <v>198</v>
      </c>
      <c r="H968" s="180">
        <v>122</v>
      </c>
      <c r="L968" s="177"/>
      <c r="M968" s="181"/>
      <c r="N968" s="182"/>
      <c r="O968" s="182"/>
      <c r="P968" s="182"/>
      <c r="Q968" s="182"/>
      <c r="R968" s="182"/>
      <c r="S968" s="182"/>
      <c r="T968" s="183"/>
      <c r="AT968" s="178" t="s">
        <v>166</v>
      </c>
      <c r="AU968" s="178" t="s">
        <v>84</v>
      </c>
      <c r="AV968" s="176" t="s">
        <v>90</v>
      </c>
      <c r="AW968" s="176" t="s">
        <v>31</v>
      </c>
      <c r="AX968" s="176" t="s">
        <v>80</v>
      </c>
      <c r="AY968" s="178" t="s">
        <v>158</v>
      </c>
    </row>
    <row r="969" spans="1:65" s="25" customFormat="1" ht="33" customHeight="1">
      <c r="A969" s="21"/>
      <c r="B969" s="22"/>
      <c r="C969" s="148" t="s">
        <v>1091</v>
      </c>
      <c r="D969" s="148" t="s">
        <v>160</v>
      </c>
      <c r="E969" s="149" t="s">
        <v>1092</v>
      </c>
      <c r="F969" s="150" t="s">
        <v>2273</v>
      </c>
      <c r="G969" s="151" t="s">
        <v>173</v>
      </c>
      <c r="H969" s="152">
        <v>1</v>
      </c>
      <c r="I969" s="1"/>
      <c r="J969" s="153">
        <f>ROUND(I969*H969,2)</f>
        <v>0</v>
      </c>
      <c r="K969" s="150" t="s">
        <v>1</v>
      </c>
      <c r="L969" s="22"/>
      <c r="M969" s="154" t="s">
        <v>1</v>
      </c>
      <c r="N969" s="155" t="s">
        <v>40</v>
      </c>
      <c r="O969" s="49"/>
      <c r="P969" s="156">
        <f>O969*H969</f>
        <v>0</v>
      </c>
      <c r="Q969" s="156">
        <v>0</v>
      </c>
      <c r="R969" s="156">
        <f>Q969*H969</f>
        <v>0</v>
      </c>
      <c r="S969" s="156">
        <v>0</v>
      </c>
      <c r="T969" s="157">
        <f>S969*H969</f>
        <v>0</v>
      </c>
      <c r="U969" s="21"/>
      <c r="V969" s="21"/>
      <c r="W969" s="21"/>
      <c r="X969" s="21"/>
      <c r="Y969" s="21"/>
      <c r="Z969" s="21"/>
      <c r="AA969" s="21"/>
      <c r="AB969" s="21"/>
      <c r="AC969" s="21"/>
      <c r="AD969" s="21"/>
      <c r="AE969" s="21"/>
      <c r="AR969" s="158" t="s">
        <v>403</v>
      </c>
      <c r="AT969" s="158" t="s">
        <v>160</v>
      </c>
      <c r="AU969" s="158" t="s">
        <v>84</v>
      </c>
      <c r="AY969" s="8" t="s">
        <v>158</v>
      </c>
      <c r="BE969" s="159">
        <f>IF(N969="základní",J969,0)</f>
        <v>0</v>
      </c>
      <c r="BF969" s="159">
        <f>IF(N969="snížená",J969,0)</f>
        <v>0</v>
      </c>
      <c r="BG969" s="159">
        <f>IF(N969="zákl. přenesená",J969,0)</f>
        <v>0</v>
      </c>
      <c r="BH969" s="159">
        <f>IF(N969="sníž. přenesená",J969,0)</f>
        <v>0</v>
      </c>
      <c r="BI969" s="159">
        <f>IF(N969="nulová",J969,0)</f>
        <v>0</v>
      </c>
      <c r="BJ969" s="8" t="s">
        <v>80</v>
      </c>
      <c r="BK969" s="159">
        <f>ROUND(I969*H969,2)</f>
        <v>0</v>
      </c>
      <c r="BL969" s="8" t="s">
        <v>403</v>
      </c>
      <c r="BM969" s="158" t="s">
        <v>1093</v>
      </c>
    </row>
    <row r="970" spans="1:65" s="25" customFormat="1" ht="24.2" customHeight="1">
      <c r="A970" s="21"/>
      <c r="B970" s="22"/>
      <c r="C970" s="148" t="s">
        <v>1094</v>
      </c>
      <c r="D970" s="148" t="s">
        <v>160</v>
      </c>
      <c r="E970" s="149" t="s">
        <v>1095</v>
      </c>
      <c r="F970" s="150" t="s">
        <v>1096</v>
      </c>
      <c r="G970" s="151" t="s">
        <v>173</v>
      </c>
      <c r="H970" s="152">
        <v>4</v>
      </c>
      <c r="I970" s="1"/>
      <c r="J970" s="153">
        <f>ROUND(I970*H970,2)</f>
        <v>0</v>
      </c>
      <c r="K970" s="150" t="s">
        <v>164</v>
      </c>
      <c r="L970" s="22"/>
      <c r="M970" s="154" t="s">
        <v>1</v>
      </c>
      <c r="N970" s="155" t="s">
        <v>40</v>
      </c>
      <c r="O970" s="49"/>
      <c r="P970" s="156">
        <f>O970*H970</f>
        <v>0</v>
      </c>
      <c r="Q970" s="156">
        <v>0</v>
      </c>
      <c r="R970" s="156">
        <f>Q970*H970</f>
        <v>0</v>
      </c>
      <c r="S970" s="156">
        <v>0.17399999999999999</v>
      </c>
      <c r="T970" s="157">
        <f>S970*H970</f>
        <v>0.69599999999999995</v>
      </c>
      <c r="U970" s="21"/>
      <c r="V970" s="21"/>
      <c r="W970" s="21"/>
      <c r="X970" s="21"/>
      <c r="Y970" s="21"/>
      <c r="Z970" s="21"/>
      <c r="AA970" s="21"/>
      <c r="AB970" s="21"/>
      <c r="AC970" s="21"/>
      <c r="AD970" s="21"/>
      <c r="AE970" s="21"/>
      <c r="AR970" s="158" t="s">
        <v>403</v>
      </c>
      <c r="AT970" s="158" t="s">
        <v>160</v>
      </c>
      <c r="AU970" s="158" t="s">
        <v>84</v>
      </c>
      <c r="AY970" s="8" t="s">
        <v>158</v>
      </c>
      <c r="BE970" s="159">
        <f>IF(N970="základní",J970,0)</f>
        <v>0</v>
      </c>
      <c r="BF970" s="159">
        <f>IF(N970="snížená",J970,0)</f>
        <v>0</v>
      </c>
      <c r="BG970" s="159">
        <f>IF(N970="zákl. přenesená",J970,0)</f>
        <v>0</v>
      </c>
      <c r="BH970" s="159">
        <f>IF(N970="sníž. přenesená",J970,0)</f>
        <v>0</v>
      </c>
      <c r="BI970" s="159">
        <f>IF(N970="nulová",J970,0)</f>
        <v>0</v>
      </c>
      <c r="BJ970" s="8" t="s">
        <v>80</v>
      </c>
      <c r="BK970" s="159">
        <f>ROUND(I970*H970,2)</f>
        <v>0</v>
      </c>
      <c r="BL970" s="8" t="s">
        <v>403</v>
      </c>
      <c r="BM970" s="158" t="s">
        <v>1097</v>
      </c>
    </row>
    <row r="971" spans="1:65" s="160" customFormat="1">
      <c r="B971" s="161"/>
      <c r="D971" s="162" t="s">
        <v>166</v>
      </c>
      <c r="E971" s="163" t="s">
        <v>1</v>
      </c>
      <c r="F971" s="164" t="s">
        <v>167</v>
      </c>
      <c r="H971" s="163" t="s">
        <v>1</v>
      </c>
      <c r="L971" s="161"/>
      <c r="M971" s="165"/>
      <c r="N971" s="166"/>
      <c r="O971" s="166"/>
      <c r="P971" s="166"/>
      <c r="Q971" s="166"/>
      <c r="R971" s="166"/>
      <c r="S971" s="166"/>
      <c r="T971" s="167"/>
      <c r="AT971" s="163" t="s">
        <v>166</v>
      </c>
      <c r="AU971" s="163" t="s">
        <v>84</v>
      </c>
      <c r="AV971" s="160" t="s">
        <v>80</v>
      </c>
      <c r="AW971" s="160" t="s">
        <v>31</v>
      </c>
      <c r="AX971" s="160" t="s">
        <v>75</v>
      </c>
      <c r="AY971" s="163" t="s">
        <v>158</v>
      </c>
    </row>
    <row r="972" spans="1:65" s="168" customFormat="1">
      <c r="B972" s="169"/>
      <c r="D972" s="162" t="s">
        <v>166</v>
      </c>
      <c r="E972" s="170" t="s">
        <v>1</v>
      </c>
      <c r="F972" s="171" t="s">
        <v>90</v>
      </c>
      <c r="H972" s="172">
        <v>4</v>
      </c>
      <c r="L972" s="169"/>
      <c r="M972" s="173"/>
      <c r="N972" s="174"/>
      <c r="O972" s="174"/>
      <c r="P972" s="174"/>
      <c r="Q972" s="174"/>
      <c r="R972" s="174"/>
      <c r="S972" s="174"/>
      <c r="T972" s="175"/>
      <c r="AT972" s="170" t="s">
        <v>166</v>
      </c>
      <c r="AU972" s="170" t="s">
        <v>84</v>
      </c>
      <c r="AV972" s="168" t="s">
        <v>84</v>
      </c>
      <c r="AW972" s="168" t="s">
        <v>31</v>
      </c>
      <c r="AX972" s="168" t="s">
        <v>80</v>
      </c>
      <c r="AY972" s="170" t="s">
        <v>158</v>
      </c>
    </row>
    <row r="973" spans="1:65" s="25" customFormat="1" ht="16.5" customHeight="1">
      <c r="A973" s="21"/>
      <c r="B973" s="22"/>
      <c r="C973" s="148" t="s">
        <v>1098</v>
      </c>
      <c r="D973" s="148" t="s">
        <v>160</v>
      </c>
      <c r="E973" s="149" t="s">
        <v>1099</v>
      </c>
      <c r="F973" s="150" t="s">
        <v>1100</v>
      </c>
      <c r="G973" s="151" t="s">
        <v>173</v>
      </c>
      <c r="H973" s="152">
        <v>67</v>
      </c>
      <c r="I973" s="1"/>
      <c r="J973" s="153">
        <f>ROUND(I973*H973,2)</f>
        <v>0</v>
      </c>
      <c r="K973" s="150" t="s">
        <v>1</v>
      </c>
      <c r="L973" s="22"/>
      <c r="M973" s="154" t="s">
        <v>1</v>
      </c>
      <c r="N973" s="155" t="s">
        <v>40</v>
      </c>
      <c r="O973" s="49"/>
      <c r="P973" s="156">
        <f>O973*H973</f>
        <v>0</v>
      </c>
      <c r="Q973" s="156">
        <v>0</v>
      </c>
      <c r="R973" s="156">
        <f>Q973*H973</f>
        <v>0</v>
      </c>
      <c r="S973" s="156">
        <v>0.17399999999999999</v>
      </c>
      <c r="T973" s="157">
        <f>S973*H973</f>
        <v>11.657999999999999</v>
      </c>
      <c r="U973" s="21"/>
      <c r="V973" s="21"/>
      <c r="W973" s="21"/>
      <c r="X973" s="21"/>
      <c r="Y973" s="21"/>
      <c r="Z973" s="21"/>
      <c r="AA973" s="21"/>
      <c r="AB973" s="21"/>
      <c r="AC973" s="21"/>
      <c r="AD973" s="21"/>
      <c r="AE973" s="21"/>
      <c r="AR973" s="158" t="s">
        <v>403</v>
      </c>
      <c r="AT973" s="158" t="s">
        <v>160</v>
      </c>
      <c r="AU973" s="158" t="s">
        <v>84</v>
      </c>
      <c r="AY973" s="8" t="s">
        <v>158</v>
      </c>
      <c r="BE973" s="159">
        <f>IF(N973="základní",J973,0)</f>
        <v>0</v>
      </c>
      <c r="BF973" s="159">
        <f>IF(N973="snížená",J973,0)</f>
        <v>0</v>
      </c>
      <c r="BG973" s="159">
        <f>IF(N973="zákl. přenesená",J973,0)</f>
        <v>0</v>
      </c>
      <c r="BH973" s="159">
        <f>IF(N973="sníž. přenesená",J973,0)</f>
        <v>0</v>
      </c>
      <c r="BI973" s="159">
        <f>IF(N973="nulová",J973,0)</f>
        <v>0</v>
      </c>
      <c r="BJ973" s="8" t="s">
        <v>80</v>
      </c>
      <c r="BK973" s="159">
        <f>ROUND(I973*H973,2)</f>
        <v>0</v>
      </c>
      <c r="BL973" s="8" t="s">
        <v>403</v>
      </c>
      <c r="BM973" s="158" t="s">
        <v>1101</v>
      </c>
    </row>
    <row r="974" spans="1:65" s="160" customFormat="1">
      <c r="B974" s="161"/>
      <c r="D974" s="162" t="s">
        <v>166</v>
      </c>
      <c r="E974" s="163" t="s">
        <v>1</v>
      </c>
      <c r="F974" s="164" t="s">
        <v>167</v>
      </c>
      <c r="H974" s="163" t="s">
        <v>1</v>
      </c>
      <c r="L974" s="161"/>
      <c r="M974" s="165"/>
      <c r="N974" s="166"/>
      <c r="O974" s="166"/>
      <c r="P974" s="166"/>
      <c r="Q974" s="166"/>
      <c r="R974" s="166"/>
      <c r="S974" s="166"/>
      <c r="T974" s="167"/>
      <c r="AT974" s="163" t="s">
        <v>166</v>
      </c>
      <c r="AU974" s="163" t="s">
        <v>84</v>
      </c>
      <c r="AV974" s="160" t="s">
        <v>80</v>
      </c>
      <c r="AW974" s="160" t="s">
        <v>31</v>
      </c>
      <c r="AX974" s="160" t="s">
        <v>75</v>
      </c>
      <c r="AY974" s="163" t="s">
        <v>158</v>
      </c>
    </row>
    <row r="975" spans="1:65" s="168" customFormat="1">
      <c r="B975" s="169"/>
      <c r="D975" s="162" t="s">
        <v>166</v>
      </c>
      <c r="E975" s="170" t="s">
        <v>1</v>
      </c>
      <c r="F975" s="171" t="s">
        <v>779</v>
      </c>
      <c r="H975" s="172">
        <v>67</v>
      </c>
      <c r="L975" s="169"/>
      <c r="M975" s="173"/>
      <c r="N975" s="174"/>
      <c r="O975" s="174"/>
      <c r="P975" s="174"/>
      <c r="Q975" s="174"/>
      <c r="R975" s="174"/>
      <c r="S975" s="174"/>
      <c r="T975" s="175"/>
      <c r="AT975" s="170" t="s">
        <v>166</v>
      </c>
      <c r="AU975" s="170" t="s">
        <v>84</v>
      </c>
      <c r="AV975" s="168" t="s">
        <v>84</v>
      </c>
      <c r="AW975" s="168" t="s">
        <v>31</v>
      </c>
      <c r="AX975" s="168" t="s">
        <v>80</v>
      </c>
      <c r="AY975" s="170" t="s">
        <v>158</v>
      </c>
    </row>
    <row r="976" spans="1:65" s="25" customFormat="1" ht="24.2" customHeight="1">
      <c r="A976" s="21"/>
      <c r="B976" s="22"/>
      <c r="C976" s="148" t="s">
        <v>1102</v>
      </c>
      <c r="D976" s="148" t="s">
        <v>160</v>
      </c>
      <c r="E976" s="149" t="s">
        <v>1103</v>
      </c>
      <c r="F976" s="150" t="s">
        <v>1104</v>
      </c>
      <c r="G976" s="151" t="s">
        <v>173</v>
      </c>
      <c r="H976" s="152">
        <v>93</v>
      </c>
      <c r="I976" s="1"/>
      <c r="J976" s="153">
        <f>ROUND(I976*H976,2)</f>
        <v>0</v>
      </c>
      <c r="K976" s="150" t="s">
        <v>164</v>
      </c>
      <c r="L976" s="22"/>
      <c r="M976" s="154" t="s">
        <v>1</v>
      </c>
      <c r="N976" s="155" t="s">
        <v>40</v>
      </c>
      <c r="O976" s="49"/>
      <c r="P976" s="156">
        <f>O976*H976</f>
        <v>0</v>
      </c>
      <c r="Q976" s="156">
        <v>0</v>
      </c>
      <c r="R976" s="156">
        <f>Q976*H976</f>
        <v>0</v>
      </c>
      <c r="S976" s="156">
        <v>8.8099999999999998E-2</v>
      </c>
      <c r="T976" s="157">
        <f>S976*H976</f>
        <v>8.1932999999999989</v>
      </c>
      <c r="U976" s="21"/>
      <c r="V976" s="21"/>
      <c r="W976" s="21"/>
      <c r="X976" s="21"/>
      <c r="Y976" s="21"/>
      <c r="Z976" s="21"/>
      <c r="AA976" s="21"/>
      <c r="AB976" s="21"/>
      <c r="AC976" s="21"/>
      <c r="AD976" s="21"/>
      <c r="AE976" s="21"/>
      <c r="AR976" s="158" t="s">
        <v>403</v>
      </c>
      <c r="AT976" s="158" t="s">
        <v>160</v>
      </c>
      <c r="AU976" s="158" t="s">
        <v>84</v>
      </c>
      <c r="AY976" s="8" t="s">
        <v>158</v>
      </c>
      <c r="BE976" s="159">
        <f>IF(N976="základní",J976,0)</f>
        <v>0</v>
      </c>
      <c r="BF976" s="159">
        <f>IF(N976="snížená",J976,0)</f>
        <v>0</v>
      </c>
      <c r="BG976" s="159">
        <f>IF(N976="zákl. přenesená",J976,0)</f>
        <v>0</v>
      </c>
      <c r="BH976" s="159">
        <f>IF(N976="sníž. přenesená",J976,0)</f>
        <v>0</v>
      </c>
      <c r="BI976" s="159">
        <f>IF(N976="nulová",J976,0)</f>
        <v>0</v>
      </c>
      <c r="BJ976" s="8" t="s">
        <v>80</v>
      </c>
      <c r="BK976" s="159">
        <f>ROUND(I976*H976,2)</f>
        <v>0</v>
      </c>
      <c r="BL976" s="8" t="s">
        <v>403</v>
      </c>
      <c r="BM976" s="158" t="s">
        <v>1105</v>
      </c>
    </row>
    <row r="977" spans="1:65" s="160" customFormat="1">
      <c r="B977" s="161"/>
      <c r="D977" s="162" t="s">
        <v>166</v>
      </c>
      <c r="E977" s="163" t="s">
        <v>1</v>
      </c>
      <c r="F977" s="164" t="s">
        <v>167</v>
      </c>
      <c r="H977" s="163" t="s">
        <v>1</v>
      </c>
      <c r="L977" s="161"/>
      <c r="M977" s="165"/>
      <c r="N977" s="166"/>
      <c r="O977" s="166"/>
      <c r="P977" s="166"/>
      <c r="Q977" s="166"/>
      <c r="R977" s="166"/>
      <c r="S977" s="166"/>
      <c r="T977" s="167"/>
      <c r="AT977" s="163" t="s">
        <v>166</v>
      </c>
      <c r="AU977" s="163" t="s">
        <v>84</v>
      </c>
      <c r="AV977" s="160" t="s">
        <v>80</v>
      </c>
      <c r="AW977" s="160" t="s">
        <v>31</v>
      </c>
      <c r="AX977" s="160" t="s">
        <v>75</v>
      </c>
      <c r="AY977" s="163" t="s">
        <v>158</v>
      </c>
    </row>
    <row r="978" spans="1:65" s="168" customFormat="1">
      <c r="B978" s="169"/>
      <c r="D978" s="162" t="s">
        <v>166</v>
      </c>
      <c r="E978" s="170" t="s">
        <v>1</v>
      </c>
      <c r="F978" s="171" t="s">
        <v>1106</v>
      </c>
      <c r="H978" s="172">
        <v>93</v>
      </c>
      <c r="L978" s="169"/>
      <c r="M978" s="173"/>
      <c r="N978" s="174"/>
      <c r="O978" s="174"/>
      <c r="P978" s="174"/>
      <c r="Q978" s="174"/>
      <c r="R978" s="174"/>
      <c r="S978" s="174"/>
      <c r="T978" s="175"/>
      <c r="AT978" s="170" t="s">
        <v>166</v>
      </c>
      <c r="AU978" s="170" t="s">
        <v>84</v>
      </c>
      <c r="AV978" s="168" t="s">
        <v>84</v>
      </c>
      <c r="AW978" s="168" t="s">
        <v>31</v>
      </c>
      <c r="AX978" s="168" t="s">
        <v>80</v>
      </c>
      <c r="AY978" s="170" t="s">
        <v>158</v>
      </c>
    </row>
    <row r="979" spans="1:65" s="25" customFormat="1" ht="24.2" customHeight="1">
      <c r="A979" s="21"/>
      <c r="B979" s="22"/>
      <c r="C979" s="148" t="s">
        <v>1107</v>
      </c>
      <c r="D979" s="148" t="s">
        <v>160</v>
      </c>
      <c r="E979" s="149" t="s">
        <v>1108</v>
      </c>
      <c r="F979" s="150" t="s">
        <v>1109</v>
      </c>
      <c r="G979" s="151" t="s">
        <v>173</v>
      </c>
      <c r="H979" s="152">
        <v>4</v>
      </c>
      <c r="I979" s="1"/>
      <c r="J979" s="153">
        <f>ROUND(I979*H979,2)</f>
        <v>0</v>
      </c>
      <c r="K979" s="150" t="s">
        <v>1</v>
      </c>
      <c r="L979" s="22"/>
      <c r="M979" s="154" t="s">
        <v>1</v>
      </c>
      <c r="N979" s="155" t="s">
        <v>40</v>
      </c>
      <c r="O979" s="49"/>
      <c r="P979" s="156">
        <f>O979*H979</f>
        <v>0</v>
      </c>
      <c r="Q979" s="156">
        <v>0</v>
      </c>
      <c r="R979" s="156">
        <f>Q979*H979</f>
        <v>0</v>
      </c>
      <c r="S979" s="156">
        <v>0</v>
      </c>
      <c r="T979" s="157">
        <f>S979*H979</f>
        <v>0</v>
      </c>
      <c r="U979" s="21"/>
      <c r="V979" s="21"/>
      <c r="W979" s="21"/>
      <c r="X979" s="21"/>
      <c r="Y979" s="21"/>
      <c r="Z979" s="21"/>
      <c r="AA979" s="21"/>
      <c r="AB979" s="21"/>
      <c r="AC979" s="21"/>
      <c r="AD979" s="21"/>
      <c r="AE979" s="21"/>
      <c r="AR979" s="158" t="s">
        <v>403</v>
      </c>
      <c r="AT979" s="158" t="s">
        <v>160</v>
      </c>
      <c r="AU979" s="158" t="s">
        <v>84</v>
      </c>
      <c r="AY979" s="8" t="s">
        <v>158</v>
      </c>
      <c r="BE979" s="159">
        <f>IF(N979="základní",J979,0)</f>
        <v>0</v>
      </c>
      <c r="BF979" s="159">
        <f>IF(N979="snížená",J979,0)</f>
        <v>0</v>
      </c>
      <c r="BG979" s="159">
        <f>IF(N979="zákl. přenesená",J979,0)</f>
        <v>0</v>
      </c>
      <c r="BH979" s="159">
        <f>IF(N979="sníž. přenesená",J979,0)</f>
        <v>0</v>
      </c>
      <c r="BI979" s="159">
        <f>IF(N979="nulová",J979,0)</f>
        <v>0</v>
      </c>
      <c r="BJ979" s="8" t="s">
        <v>80</v>
      </c>
      <c r="BK979" s="159">
        <f>ROUND(I979*H979,2)</f>
        <v>0</v>
      </c>
      <c r="BL979" s="8" t="s">
        <v>403</v>
      </c>
      <c r="BM979" s="158" t="s">
        <v>1110</v>
      </c>
    </row>
    <row r="980" spans="1:65" s="25" customFormat="1" ht="24.2" customHeight="1">
      <c r="A980" s="21"/>
      <c r="B980" s="22"/>
      <c r="C980" s="148" t="s">
        <v>1111</v>
      </c>
      <c r="D980" s="148" t="s">
        <v>160</v>
      </c>
      <c r="E980" s="149" t="s">
        <v>1112</v>
      </c>
      <c r="F980" s="150" t="s">
        <v>1113</v>
      </c>
      <c r="G980" s="151" t="s">
        <v>173</v>
      </c>
      <c r="H980" s="152">
        <v>105</v>
      </c>
      <c r="I980" s="1"/>
      <c r="J980" s="153">
        <f>ROUND(I980*H980,2)</f>
        <v>0</v>
      </c>
      <c r="K980" s="150" t="s">
        <v>1</v>
      </c>
      <c r="L980" s="22"/>
      <c r="M980" s="154" t="s">
        <v>1</v>
      </c>
      <c r="N980" s="155" t="s">
        <v>40</v>
      </c>
      <c r="O980" s="49"/>
      <c r="P980" s="156">
        <f>O980*H980</f>
        <v>0</v>
      </c>
      <c r="Q980" s="156">
        <v>0</v>
      </c>
      <c r="R980" s="156">
        <f>Q980*H980</f>
        <v>0</v>
      </c>
      <c r="S980" s="156">
        <v>0</v>
      </c>
      <c r="T980" s="157">
        <f>S980*H980</f>
        <v>0</v>
      </c>
      <c r="U980" s="21"/>
      <c r="V980" s="21"/>
      <c r="W980" s="21"/>
      <c r="X980" s="21"/>
      <c r="Y980" s="21"/>
      <c r="Z980" s="21"/>
      <c r="AA980" s="21"/>
      <c r="AB980" s="21"/>
      <c r="AC980" s="21"/>
      <c r="AD980" s="21"/>
      <c r="AE980" s="21"/>
      <c r="AR980" s="158" t="s">
        <v>403</v>
      </c>
      <c r="AT980" s="158" t="s">
        <v>160</v>
      </c>
      <c r="AU980" s="158" t="s">
        <v>84</v>
      </c>
      <c r="AY980" s="8" t="s">
        <v>158</v>
      </c>
      <c r="BE980" s="159">
        <f>IF(N980="základní",J980,0)</f>
        <v>0</v>
      </c>
      <c r="BF980" s="159">
        <f>IF(N980="snížená",J980,0)</f>
        <v>0</v>
      </c>
      <c r="BG980" s="159">
        <f>IF(N980="zákl. přenesená",J980,0)</f>
        <v>0</v>
      </c>
      <c r="BH980" s="159">
        <f>IF(N980="sníž. přenesená",J980,0)</f>
        <v>0</v>
      </c>
      <c r="BI980" s="159">
        <f>IF(N980="nulová",J980,0)</f>
        <v>0</v>
      </c>
      <c r="BJ980" s="8" t="s">
        <v>80</v>
      </c>
      <c r="BK980" s="159">
        <f>ROUND(I980*H980,2)</f>
        <v>0</v>
      </c>
      <c r="BL980" s="8" t="s">
        <v>403</v>
      </c>
      <c r="BM980" s="158" t="s">
        <v>1114</v>
      </c>
    </row>
    <row r="981" spans="1:65" s="25" customFormat="1" ht="24.2" customHeight="1">
      <c r="A981" s="21"/>
      <c r="B981" s="22"/>
      <c r="C981" s="148" t="s">
        <v>1115</v>
      </c>
      <c r="D981" s="148" t="s">
        <v>160</v>
      </c>
      <c r="E981" s="149" t="s">
        <v>1116</v>
      </c>
      <c r="F981" s="150" t="s">
        <v>1117</v>
      </c>
      <c r="G981" s="151" t="s">
        <v>884</v>
      </c>
      <c r="H981" s="3"/>
      <c r="I981" s="1"/>
      <c r="J981" s="153">
        <f>ROUND(I981*H981,2)</f>
        <v>0</v>
      </c>
      <c r="K981" s="150" t="s">
        <v>164</v>
      </c>
      <c r="L981" s="22"/>
      <c r="M981" s="154" t="s">
        <v>1</v>
      </c>
      <c r="N981" s="155" t="s">
        <v>40</v>
      </c>
      <c r="O981" s="49"/>
      <c r="P981" s="156">
        <f>O981*H981</f>
        <v>0</v>
      </c>
      <c r="Q981" s="156">
        <v>0</v>
      </c>
      <c r="R981" s="156">
        <f>Q981*H981</f>
        <v>0</v>
      </c>
      <c r="S981" s="156">
        <v>0</v>
      </c>
      <c r="T981" s="157">
        <f>S981*H981</f>
        <v>0</v>
      </c>
      <c r="U981" s="21"/>
      <c r="V981" s="21"/>
      <c r="W981" s="21"/>
      <c r="X981" s="21"/>
      <c r="Y981" s="21"/>
      <c r="Z981" s="21"/>
      <c r="AA981" s="21"/>
      <c r="AB981" s="21"/>
      <c r="AC981" s="21"/>
      <c r="AD981" s="21"/>
      <c r="AE981" s="21"/>
      <c r="AR981" s="158" t="s">
        <v>403</v>
      </c>
      <c r="AT981" s="158" t="s">
        <v>160</v>
      </c>
      <c r="AU981" s="158" t="s">
        <v>84</v>
      </c>
      <c r="AY981" s="8" t="s">
        <v>158</v>
      </c>
      <c r="BE981" s="159">
        <f>IF(N981="základní",J981,0)</f>
        <v>0</v>
      </c>
      <c r="BF981" s="159">
        <f>IF(N981="snížená",J981,0)</f>
        <v>0</v>
      </c>
      <c r="BG981" s="159">
        <f>IF(N981="zákl. přenesená",J981,0)</f>
        <v>0</v>
      </c>
      <c r="BH981" s="159">
        <f>IF(N981="sníž. přenesená",J981,0)</f>
        <v>0</v>
      </c>
      <c r="BI981" s="159">
        <f>IF(N981="nulová",J981,0)</f>
        <v>0</v>
      </c>
      <c r="BJ981" s="8" t="s">
        <v>80</v>
      </c>
      <c r="BK981" s="159">
        <f>ROUND(I981*H981,2)</f>
        <v>0</v>
      </c>
      <c r="BL981" s="8" t="s">
        <v>403</v>
      </c>
      <c r="BM981" s="158" t="s">
        <v>1118</v>
      </c>
    </row>
    <row r="982" spans="1:65" s="135" customFormat="1" ht="22.7" customHeight="1">
      <c r="B982" s="136"/>
      <c r="D982" s="137" t="s">
        <v>74</v>
      </c>
      <c r="E982" s="146" t="s">
        <v>1119</v>
      </c>
      <c r="F982" s="146" t="s">
        <v>1120</v>
      </c>
      <c r="J982" s="147">
        <f>BK982</f>
        <v>0</v>
      </c>
      <c r="L982" s="136"/>
      <c r="M982" s="140"/>
      <c r="N982" s="141"/>
      <c r="O982" s="141"/>
      <c r="P982" s="142">
        <f>SUM(P983:P991)</f>
        <v>0</v>
      </c>
      <c r="Q982" s="141"/>
      <c r="R982" s="142">
        <f>SUM(R983:R991)</f>
        <v>0</v>
      </c>
      <c r="S982" s="141"/>
      <c r="T982" s="143">
        <f>SUM(T983:T991)</f>
        <v>0.15</v>
      </c>
      <c r="AR982" s="137" t="s">
        <v>84</v>
      </c>
      <c r="AT982" s="144" t="s">
        <v>74</v>
      </c>
      <c r="AU982" s="144" t="s">
        <v>80</v>
      </c>
      <c r="AY982" s="137" t="s">
        <v>158</v>
      </c>
      <c r="BK982" s="145">
        <f>SUM(BK983:BK991)</f>
        <v>0</v>
      </c>
    </row>
    <row r="983" spans="1:65" s="25" customFormat="1" ht="24.2" customHeight="1">
      <c r="A983" s="21"/>
      <c r="B983" s="22"/>
      <c r="C983" s="148" t="s">
        <v>1121</v>
      </c>
      <c r="D983" s="148" t="s">
        <v>160</v>
      </c>
      <c r="E983" s="149" t="s">
        <v>1122</v>
      </c>
      <c r="F983" s="150" t="s">
        <v>1123</v>
      </c>
      <c r="G983" s="151" t="s">
        <v>173</v>
      </c>
      <c r="H983" s="152">
        <v>1</v>
      </c>
      <c r="I983" s="1"/>
      <c r="J983" s="153">
        <f>ROUND(I983*H983,2)</f>
        <v>0</v>
      </c>
      <c r="K983" s="150" t="s">
        <v>164</v>
      </c>
      <c r="L983" s="22"/>
      <c r="M983" s="154" t="s">
        <v>1</v>
      </c>
      <c r="N983" s="155" t="s">
        <v>40</v>
      </c>
      <c r="O983" s="49"/>
      <c r="P983" s="156">
        <f>O983*H983</f>
        <v>0</v>
      </c>
      <c r="Q983" s="156">
        <v>0</v>
      </c>
      <c r="R983" s="156">
        <f>Q983*H983</f>
        <v>0</v>
      </c>
      <c r="S983" s="156">
        <v>0</v>
      </c>
      <c r="T983" s="157">
        <f>S983*H983</f>
        <v>0</v>
      </c>
      <c r="U983" s="21"/>
      <c r="V983" s="21"/>
      <c r="W983" s="21"/>
      <c r="X983" s="21"/>
      <c r="Y983" s="21"/>
      <c r="Z983" s="21"/>
      <c r="AA983" s="21"/>
      <c r="AB983" s="21"/>
      <c r="AC983" s="21"/>
      <c r="AD983" s="21"/>
      <c r="AE983" s="21"/>
      <c r="AR983" s="158" t="s">
        <v>403</v>
      </c>
      <c r="AT983" s="158" t="s">
        <v>160</v>
      </c>
      <c r="AU983" s="158" t="s">
        <v>84</v>
      </c>
      <c r="AY983" s="8" t="s">
        <v>158</v>
      </c>
      <c r="BE983" s="159">
        <f>IF(N983="základní",J983,0)</f>
        <v>0</v>
      </c>
      <c r="BF983" s="159">
        <f>IF(N983="snížená",J983,0)</f>
        <v>0</v>
      </c>
      <c r="BG983" s="159">
        <f>IF(N983="zákl. přenesená",J983,0)</f>
        <v>0</v>
      </c>
      <c r="BH983" s="159">
        <f>IF(N983="sníž. přenesená",J983,0)</f>
        <v>0</v>
      </c>
      <c r="BI983" s="159">
        <f>IF(N983="nulová",J983,0)</f>
        <v>0</v>
      </c>
      <c r="BJ983" s="8" t="s">
        <v>80</v>
      </c>
      <c r="BK983" s="159">
        <f>ROUND(I983*H983,2)</f>
        <v>0</v>
      </c>
      <c r="BL983" s="8" t="s">
        <v>403</v>
      </c>
      <c r="BM983" s="158" t="s">
        <v>1124</v>
      </c>
    </row>
    <row r="984" spans="1:65" s="160" customFormat="1">
      <c r="B984" s="161"/>
      <c r="D984" s="162" t="s">
        <v>166</v>
      </c>
      <c r="E984" s="163" t="s">
        <v>1</v>
      </c>
      <c r="F984" s="164" t="s">
        <v>1125</v>
      </c>
      <c r="H984" s="163" t="s">
        <v>1</v>
      </c>
      <c r="L984" s="161"/>
      <c r="M984" s="165"/>
      <c r="N984" s="166"/>
      <c r="O984" s="166"/>
      <c r="P984" s="166"/>
      <c r="Q984" s="166"/>
      <c r="R984" s="166"/>
      <c r="S984" s="166"/>
      <c r="T984" s="167"/>
      <c r="AT984" s="163" t="s">
        <v>166</v>
      </c>
      <c r="AU984" s="163" t="s">
        <v>84</v>
      </c>
      <c r="AV984" s="160" t="s">
        <v>80</v>
      </c>
      <c r="AW984" s="160" t="s">
        <v>31</v>
      </c>
      <c r="AX984" s="160" t="s">
        <v>75</v>
      </c>
      <c r="AY984" s="163" t="s">
        <v>158</v>
      </c>
    </row>
    <row r="985" spans="1:65" s="160" customFormat="1" ht="22.5">
      <c r="B985" s="161"/>
      <c r="D985" s="162" t="s">
        <v>166</v>
      </c>
      <c r="E985" s="163" t="s">
        <v>1</v>
      </c>
      <c r="F985" s="164" t="s">
        <v>1126</v>
      </c>
      <c r="H985" s="163" t="s">
        <v>1</v>
      </c>
      <c r="L985" s="161"/>
      <c r="M985" s="165"/>
      <c r="N985" s="166"/>
      <c r="O985" s="166"/>
      <c r="P985" s="166"/>
      <c r="Q985" s="166"/>
      <c r="R985" s="166"/>
      <c r="S985" s="166"/>
      <c r="T985" s="167"/>
      <c r="AT985" s="163" t="s">
        <v>166</v>
      </c>
      <c r="AU985" s="163" t="s">
        <v>84</v>
      </c>
      <c r="AV985" s="160" t="s">
        <v>80</v>
      </c>
      <c r="AW985" s="160" t="s">
        <v>31</v>
      </c>
      <c r="AX985" s="160" t="s">
        <v>75</v>
      </c>
      <c r="AY985" s="163" t="s">
        <v>158</v>
      </c>
    </row>
    <row r="986" spans="1:65" s="168" customFormat="1">
      <c r="B986" s="169"/>
      <c r="D986" s="162" t="s">
        <v>166</v>
      </c>
      <c r="E986" s="170" t="s">
        <v>1</v>
      </c>
      <c r="F986" s="171" t="s">
        <v>80</v>
      </c>
      <c r="H986" s="172">
        <v>1</v>
      </c>
      <c r="L986" s="169"/>
      <c r="M986" s="173"/>
      <c r="N986" s="174"/>
      <c r="O986" s="174"/>
      <c r="P986" s="174"/>
      <c r="Q986" s="174"/>
      <c r="R986" s="174"/>
      <c r="S986" s="174"/>
      <c r="T986" s="175"/>
      <c r="AT986" s="170" t="s">
        <v>166</v>
      </c>
      <c r="AU986" s="170" t="s">
        <v>84</v>
      </c>
      <c r="AV986" s="168" t="s">
        <v>84</v>
      </c>
      <c r="AW986" s="168" t="s">
        <v>31</v>
      </c>
      <c r="AX986" s="168" t="s">
        <v>80</v>
      </c>
      <c r="AY986" s="170" t="s">
        <v>158</v>
      </c>
    </row>
    <row r="987" spans="1:65" s="25" customFormat="1" ht="24.2" customHeight="1">
      <c r="A987" s="21"/>
      <c r="B987" s="22"/>
      <c r="C987" s="148" t="s">
        <v>1127</v>
      </c>
      <c r="D987" s="148" t="s">
        <v>160</v>
      </c>
      <c r="E987" s="149" t="s">
        <v>1128</v>
      </c>
      <c r="F987" s="150" t="s">
        <v>1129</v>
      </c>
      <c r="G987" s="151" t="s">
        <v>173</v>
      </c>
      <c r="H987" s="152">
        <v>1</v>
      </c>
      <c r="I987" s="1"/>
      <c r="J987" s="153">
        <f>ROUND(I987*H987,2)</f>
        <v>0</v>
      </c>
      <c r="K987" s="150" t="s">
        <v>164</v>
      </c>
      <c r="L987" s="22"/>
      <c r="M987" s="154" t="s">
        <v>1</v>
      </c>
      <c r="N987" s="155" t="s">
        <v>40</v>
      </c>
      <c r="O987" s="49"/>
      <c r="P987" s="156">
        <f>O987*H987</f>
        <v>0</v>
      </c>
      <c r="Q987" s="156">
        <v>0</v>
      </c>
      <c r="R987" s="156">
        <f>Q987*H987</f>
        <v>0</v>
      </c>
      <c r="S987" s="156">
        <v>0.15</v>
      </c>
      <c r="T987" s="157">
        <f>S987*H987</f>
        <v>0.15</v>
      </c>
      <c r="U987" s="21"/>
      <c r="V987" s="21"/>
      <c r="W987" s="21"/>
      <c r="X987" s="21"/>
      <c r="Y987" s="21"/>
      <c r="Z987" s="21"/>
      <c r="AA987" s="21"/>
      <c r="AB987" s="21"/>
      <c r="AC987" s="21"/>
      <c r="AD987" s="21"/>
      <c r="AE987" s="21"/>
      <c r="AR987" s="158" t="s">
        <v>403</v>
      </c>
      <c r="AT987" s="158" t="s">
        <v>160</v>
      </c>
      <c r="AU987" s="158" t="s">
        <v>84</v>
      </c>
      <c r="AY987" s="8" t="s">
        <v>158</v>
      </c>
      <c r="BE987" s="159">
        <f>IF(N987="základní",J987,0)</f>
        <v>0</v>
      </c>
      <c r="BF987" s="159">
        <f>IF(N987="snížená",J987,0)</f>
        <v>0</v>
      </c>
      <c r="BG987" s="159">
        <f>IF(N987="zákl. přenesená",J987,0)</f>
        <v>0</v>
      </c>
      <c r="BH987" s="159">
        <f>IF(N987="sníž. přenesená",J987,0)</f>
        <v>0</v>
      </c>
      <c r="BI987" s="159">
        <f>IF(N987="nulová",J987,0)</f>
        <v>0</v>
      </c>
      <c r="BJ987" s="8" t="s">
        <v>80</v>
      </c>
      <c r="BK987" s="159">
        <f>ROUND(I987*H987,2)</f>
        <v>0</v>
      </c>
      <c r="BL987" s="8" t="s">
        <v>403</v>
      </c>
      <c r="BM987" s="158" t="s">
        <v>1130</v>
      </c>
    </row>
    <row r="988" spans="1:65" s="160" customFormat="1">
      <c r="B988" s="161"/>
      <c r="D988" s="162" t="s">
        <v>166</v>
      </c>
      <c r="E988" s="163" t="s">
        <v>1</v>
      </c>
      <c r="F988" s="164" t="s">
        <v>1125</v>
      </c>
      <c r="H988" s="163" t="s">
        <v>1</v>
      </c>
      <c r="L988" s="161"/>
      <c r="M988" s="165"/>
      <c r="N988" s="166"/>
      <c r="O988" s="166"/>
      <c r="P988" s="166"/>
      <c r="Q988" s="166"/>
      <c r="R988" s="166"/>
      <c r="S988" s="166"/>
      <c r="T988" s="167"/>
      <c r="AT988" s="163" t="s">
        <v>166</v>
      </c>
      <c r="AU988" s="163" t="s">
        <v>84</v>
      </c>
      <c r="AV988" s="160" t="s">
        <v>80</v>
      </c>
      <c r="AW988" s="160" t="s">
        <v>31</v>
      </c>
      <c r="AX988" s="160" t="s">
        <v>75</v>
      </c>
      <c r="AY988" s="163" t="s">
        <v>158</v>
      </c>
    </row>
    <row r="989" spans="1:65" s="160" customFormat="1">
      <c r="B989" s="161"/>
      <c r="D989" s="162" t="s">
        <v>166</v>
      </c>
      <c r="E989" s="163" t="s">
        <v>1</v>
      </c>
      <c r="F989" s="164" t="s">
        <v>1131</v>
      </c>
      <c r="H989" s="163" t="s">
        <v>1</v>
      </c>
      <c r="L989" s="161"/>
      <c r="M989" s="165"/>
      <c r="N989" s="166"/>
      <c r="O989" s="166"/>
      <c r="P989" s="166"/>
      <c r="Q989" s="166"/>
      <c r="R989" s="166"/>
      <c r="S989" s="166"/>
      <c r="T989" s="167"/>
      <c r="AT989" s="163" t="s">
        <v>166</v>
      </c>
      <c r="AU989" s="163" t="s">
        <v>84</v>
      </c>
      <c r="AV989" s="160" t="s">
        <v>80</v>
      </c>
      <c r="AW989" s="160" t="s">
        <v>31</v>
      </c>
      <c r="AX989" s="160" t="s">
        <v>75</v>
      </c>
      <c r="AY989" s="163" t="s">
        <v>158</v>
      </c>
    </row>
    <row r="990" spans="1:65" s="168" customFormat="1">
      <c r="B990" s="169"/>
      <c r="D990" s="162" t="s">
        <v>166</v>
      </c>
      <c r="E990" s="170" t="s">
        <v>1</v>
      </c>
      <c r="F990" s="171" t="s">
        <v>80</v>
      </c>
      <c r="H990" s="172">
        <v>1</v>
      </c>
      <c r="L990" s="169"/>
      <c r="M990" s="173"/>
      <c r="N990" s="174"/>
      <c r="O990" s="174"/>
      <c r="P990" s="174"/>
      <c r="Q990" s="174"/>
      <c r="R990" s="174"/>
      <c r="S990" s="174"/>
      <c r="T990" s="175"/>
      <c r="AT990" s="170" t="s">
        <v>166</v>
      </c>
      <c r="AU990" s="170" t="s">
        <v>84</v>
      </c>
      <c r="AV990" s="168" t="s">
        <v>84</v>
      </c>
      <c r="AW990" s="168" t="s">
        <v>31</v>
      </c>
      <c r="AX990" s="168" t="s">
        <v>80</v>
      </c>
      <c r="AY990" s="170" t="s">
        <v>158</v>
      </c>
    </row>
    <row r="991" spans="1:65" s="25" customFormat="1" ht="24.2" customHeight="1">
      <c r="A991" s="21"/>
      <c r="B991" s="22"/>
      <c r="C991" s="148" t="s">
        <v>1132</v>
      </c>
      <c r="D991" s="148" t="s">
        <v>160</v>
      </c>
      <c r="E991" s="149" t="s">
        <v>1133</v>
      </c>
      <c r="F991" s="150" t="s">
        <v>1134</v>
      </c>
      <c r="G991" s="151" t="s">
        <v>884</v>
      </c>
      <c r="H991" s="3"/>
      <c r="I991" s="1"/>
      <c r="J991" s="153">
        <f>ROUND(I991*H991,2)</f>
        <v>0</v>
      </c>
      <c r="K991" s="150" t="s">
        <v>164</v>
      </c>
      <c r="L991" s="22"/>
      <c r="M991" s="154" t="s">
        <v>1</v>
      </c>
      <c r="N991" s="155" t="s">
        <v>40</v>
      </c>
      <c r="O991" s="49"/>
      <c r="P991" s="156">
        <f>O991*H991</f>
        <v>0</v>
      </c>
      <c r="Q991" s="156">
        <v>0</v>
      </c>
      <c r="R991" s="156">
        <f>Q991*H991</f>
        <v>0</v>
      </c>
      <c r="S991" s="156">
        <v>0</v>
      </c>
      <c r="T991" s="157">
        <f>S991*H991</f>
        <v>0</v>
      </c>
      <c r="U991" s="21"/>
      <c r="V991" s="21"/>
      <c r="W991" s="21"/>
      <c r="X991" s="21"/>
      <c r="Y991" s="21"/>
      <c r="Z991" s="21"/>
      <c r="AA991" s="21"/>
      <c r="AB991" s="21"/>
      <c r="AC991" s="21"/>
      <c r="AD991" s="21"/>
      <c r="AE991" s="21"/>
      <c r="AR991" s="158" t="s">
        <v>403</v>
      </c>
      <c r="AT991" s="158" t="s">
        <v>160</v>
      </c>
      <c r="AU991" s="158" t="s">
        <v>84</v>
      </c>
      <c r="AY991" s="8" t="s">
        <v>158</v>
      </c>
      <c r="BE991" s="159">
        <f>IF(N991="základní",J991,0)</f>
        <v>0</v>
      </c>
      <c r="BF991" s="159">
        <f>IF(N991="snížená",J991,0)</f>
        <v>0</v>
      </c>
      <c r="BG991" s="159">
        <f>IF(N991="zákl. přenesená",J991,0)</f>
        <v>0</v>
      </c>
      <c r="BH991" s="159">
        <f>IF(N991="sníž. přenesená",J991,0)</f>
        <v>0</v>
      </c>
      <c r="BI991" s="159">
        <f>IF(N991="nulová",J991,0)</f>
        <v>0</v>
      </c>
      <c r="BJ991" s="8" t="s">
        <v>80</v>
      </c>
      <c r="BK991" s="159">
        <f>ROUND(I991*H991,2)</f>
        <v>0</v>
      </c>
      <c r="BL991" s="8" t="s">
        <v>403</v>
      </c>
      <c r="BM991" s="158" t="s">
        <v>1135</v>
      </c>
    </row>
    <row r="992" spans="1:65" s="135" customFormat="1" ht="22.7" customHeight="1">
      <c r="B992" s="136"/>
      <c r="D992" s="137" t="s">
        <v>74</v>
      </c>
      <c r="E992" s="146" t="s">
        <v>1136</v>
      </c>
      <c r="F992" s="146" t="s">
        <v>1137</v>
      </c>
      <c r="J992" s="147">
        <f>BK992</f>
        <v>0</v>
      </c>
      <c r="L992" s="136"/>
      <c r="M992" s="140"/>
      <c r="N992" s="141"/>
      <c r="O992" s="141"/>
      <c r="P992" s="142">
        <f>SUM(P993:P1061)</f>
        <v>0</v>
      </c>
      <c r="Q992" s="141"/>
      <c r="R992" s="142">
        <f>SUM(R993:R1061)</f>
        <v>8.3591683499999974</v>
      </c>
      <c r="S992" s="141"/>
      <c r="T992" s="143">
        <f>SUM(T993:T1061)</f>
        <v>0</v>
      </c>
      <c r="AR992" s="137" t="s">
        <v>84</v>
      </c>
      <c r="AT992" s="144" t="s">
        <v>74</v>
      </c>
      <c r="AU992" s="144" t="s">
        <v>80</v>
      </c>
      <c r="AY992" s="137" t="s">
        <v>158</v>
      </c>
      <c r="BK992" s="145">
        <f>SUM(BK993:BK1061)</f>
        <v>0</v>
      </c>
    </row>
    <row r="993" spans="1:65" s="25" customFormat="1" ht="16.5" customHeight="1">
      <c r="A993" s="21"/>
      <c r="B993" s="22"/>
      <c r="C993" s="148" t="s">
        <v>1138</v>
      </c>
      <c r="D993" s="148" t="s">
        <v>160</v>
      </c>
      <c r="E993" s="149" t="s">
        <v>1139</v>
      </c>
      <c r="F993" s="150" t="s">
        <v>1140</v>
      </c>
      <c r="G993" s="151" t="s">
        <v>189</v>
      </c>
      <c r="H993" s="152">
        <v>222.53</v>
      </c>
      <c r="I993" s="1"/>
      <c r="J993" s="153">
        <f>ROUND(I993*H993,2)</f>
        <v>0</v>
      </c>
      <c r="K993" s="150" t="s">
        <v>164</v>
      </c>
      <c r="L993" s="22"/>
      <c r="M993" s="154" t="s">
        <v>1</v>
      </c>
      <c r="N993" s="155" t="s">
        <v>40</v>
      </c>
      <c r="O993" s="49"/>
      <c r="P993" s="156">
        <f>O993*H993</f>
        <v>0</v>
      </c>
      <c r="Q993" s="156">
        <v>0</v>
      </c>
      <c r="R993" s="156">
        <f>Q993*H993</f>
        <v>0</v>
      </c>
      <c r="S993" s="156">
        <v>0</v>
      </c>
      <c r="T993" s="157">
        <f>S993*H993</f>
        <v>0</v>
      </c>
      <c r="U993" s="21"/>
      <c r="V993" s="21"/>
      <c r="W993" s="21"/>
      <c r="X993" s="21"/>
      <c r="Y993" s="21"/>
      <c r="Z993" s="21"/>
      <c r="AA993" s="21"/>
      <c r="AB993" s="21"/>
      <c r="AC993" s="21"/>
      <c r="AD993" s="21"/>
      <c r="AE993" s="21"/>
      <c r="AR993" s="158" t="s">
        <v>403</v>
      </c>
      <c r="AT993" s="158" t="s">
        <v>160</v>
      </c>
      <c r="AU993" s="158" t="s">
        <v>84</v>
      </c>
      <c r="AY993" s="8" t="s">
        <v>158</v>
      </c>
      <c r="BE993" s="159">
        <f>IF(N993="základní",J993,0)</f>
        <v>0</v>
      </c>
      <c r="BF993" s="159">
        <f>IF(N993="snížená",J993,0)</f>
        <v>0</v>
      </c>
      <c r="BG993" s="159">
        <f>IF(N993="zákl. přenesená",J993,0)</f>
        <v>0</v>
      </c>
      <c r="BH993" s="159">
        <f>IF(N993="sníž. přenesená",J993,0)</f>
        <v>0</v>
      </c>
      <c r="BI993" s="159">
        <f>IF(N993="nulová",J993,0)</f>
        <v>0</v>
      </c>
      <c r="BJ993" s="8" t="s">
        <v>80</v>
      </c>
      <c r="BK993" s="159">
        <f>ROUND(I993*H993,2)</f>
        <v>0</v>
      </c>
      <c r="BL993" s="8" t="s">
        <v>403</v>
      </c>
      <c r="BM993" s="158" t="s">
        <v>1141</v>
      </c>
    </row>
    <row r="994" spans="1:65" s="25" customFormat="1" ht="16.5" customHeight="1">
      <c r="A994" s="21"/>
      <c r="B994" s="22"/>
      <c r="C994" s="148" t="s">
        <v>1142</v>
      </c>
      <c r="D994" s="148" t="s">
        <v>160</v>
      </c>
      <c r="E994" s="149" t="s">
        <v>1143</v>
      </c>
      <c r="F994" s="150" t="s">
        <v>1144</v>
      </c>
      <c r="G994" s="151" t="s">
        <v>189</v>
      </c>
      <c r="H994" s="152">
        <v>222.53</v>
      </c>
      <c r="I994" s="1"/>
      <c r="J994" s="153">
        <f>ROUND(I994*H994,2)</f>
        <v>0</v>
      </c>
      <c r="K994" s="150" t="s">
        <v>164</v>
      </c>
      <c r="L994" s="22"/>
      <c r="M994" s="154" t="s">
        <v>1</v>
      </c>
      <c r="N994" s="155" t="s">
        <v>40</v>
      </c>
      <c r="O994" s="49"/>
      <c r="P994" s="156">
        <f>O994*H994</f>
        <v>0</v>
      </c>
      <c r="Q994" s="156">
        <v>2.9999999999999997E-4</v>
      </c>
      <c r="R994" s="156">
        <f>Q994*H994</f>
        <v>6.6758999999999999E-2</v>
      </c>
      <c r="S994" s="156">
        <v>0</v>
      </c>
      <c r="T994" s="157">
        <f>S994*H994</f>
        <v>0</v>
      </c>
      <c r="U994" s="21"/>
      <c r="V994" s="21"/>
      <c r="W994" s="21"/>
      <c r="X994" s="21"/>
      <c r="Y994" s="21"/>
      <c r="Z994" s="21"/>
      <c r="AA994" s="21"/>
      <c r="AB994" s="21"/>
      <c r="AC994" s="21"/>
      <c r="AD994" s="21"/>
      <c r="AE994" s="21"/>
      <c r="AR994" s="158" t="s">
        <v>403</v>
      </c>
      <c r="AT994" s="158" t="s">
        <v>160</v>
      </c>
      <c r="AU994" s="158" t="s">
        <v>84</v>
      </c>
      <c r="AY994" s="8" t="s">
        <v>158</v>
      </c>
      <c r="BE994" s="159">
        <f>IF(N994="základní",J994,0)</f>
        <v>0</v>
      </c>
      <c r="BF994" s="159">
        <f>IF(N994="snížená",J994,0)</f>
        <v>0</v>
      </c>
      <c r="BG994" s="159">
        <f>IF(N994="zákl. přenesená",J994,0)</f>
        <v>0</v>
      </c>
      <c r="BH994" s="159">
        <f>IF(N994="sníž. přenesená",J994,0)</f>
        <v>0</v>
      </c>
      <c r="BI994" s="159">
        <f>IF(N994="nulová",J994,0)</f>
        <v>0</v>
      </c>
      <c r="BJ994" s="8" t="s">
        <v>80</v>
      </c>
      <c r="BK994" s="159">
        <f>ROUND(I994*H994,2)</f>
        <v>0</v>
      </c>
      <c r="BL994" s="8" t="s">
        <v>403</v>
      </c>
      <c r="BM994" s="158" t="s">
        <v>1145</v>
      </c>
    </row>
    <row r="995" spans="1:65" s="168" customFormat="1">
      <c r="B995" s="169"/>
      <c r="D995" s="162" t="s">
        <v>166</v>
      </c>
      <c r="E995" s="170" t="s">
        <v>1</v>
      </c>
      <c r="F995" s="171" t="s">
        <v>1146</v>
      </c>
      <c r="H995" s="172">
        <v>222.53</v>
      </c>
      <c r="L995" s="169"/>
      <c r="M995" s="173"/>
      <c r="N995" s="174"/>
      <c r="O995" s="174"/>
      <c r="P995" s="174"/>
      <c r="Q995" s="174"/>
      <c r="R995" s="174"/>
      <c r="S995" s="174"/>
      <c r="T995" s="175"/>
      <c r="AT995" s="170" t="s">
        <v>166</v>
      </c>
      <c r="AU995" s="170" t="s">
        <v>84</v>
      </c>
      <c r="AV995" s="168" t="s">
        <v>84</v>
      </c>
      <c r="AW995" s="168" t="s">
        <v>31</v>
      </c>
      <c r="AX995" s="168" t="s">
        <v>80</v>
      </c>
      <c r="AY995" s="170" t="s">
        <v>158</v>
      </c>
    </row>
    <row r="996" spans="1:65" s="25" customFormat="1" ht="24.2" customHeight="1">
      <c r="A996" s="21"/>
      <c r="B996" s="22"/>
      <c r="C996" s="148" t="s">
        <v>1147</v>
      </c>
      <c r="D996" s="148" t="s">
        <v>160</v>
      </c>
      <c r="E996" s="149" t="s">
        <v>1148</v>
      </c>
      <c r="F996" s="150" t="s">
        <v>1149</v>
      </c>
      <c r="G996" s="151" t="s">
        <v>189</v>
      </c>
      <c r="H996" s="152">
        <v>222.53</v>
      </c>
      <c r="I996" s="1"/>
      <c r="J996" s="153">
        <f>ROUND(I996*H996,2)</f>
        <v>0</v>
      </c>
      <c r="K996" s="150" t="s">
        <v>1</v>
      </c>
      <c r="L996" s="22"/>
      <c r="M996" s="154" t="s">
        <v>1</v>
      </c>
      <c r="N996" s="155" t="s">
        <v>40</v>
      </c>
      <c r="O996" s="49"/>
      <c r="P996" s="156">
        <f>O996*H996</f>
        <v>0</v>
      </c>
      <c r="Q996" s="156">
        <v>7.5799999999999999E-3</v>
      </c>
      <c r="R996" s="156">
        <f>Q996*H996</f>
        <v>1.6867774</v>
      </c>
      <c r="S996" s="156">
        <v>0</v>
      </c>
      <c r="T996" s="157">
        <f>S996*H996</f>
        <v>0</v>
      </c>
      <c r="U996" s="21"/>
      <c r="V996" s="21"/>
      <c r="W996" s="21"/>
      <c r="X996" s="21"/>
      <c r="Y996" s="21"/>
      <c r="Z996" s="21"/>
      <c r="AA996" s="21"/>
      <c r="AB996" s="21"/>
      <c r="AC996" s="21"/>
      <c r="AD996" s="21"/>
      <c r="AE996" s="21"/>
      <c r="AR996" s="158" t="s">
        <v>403</v>
      </c>
      <c r="AT996" s="158" t="s">
        <v>160</v>
      </c>
      <c r="AU996" s="158" t="s">
        <v>84</v>
      </c>
      <c r="AY996" s="8" t="s">
        <v>158</v>
      </c>
      <c r="BE996" s="159">
        <f>IF(N996="základní",J996,0)</f>
        <v>0</v>
      </c>
      <c r="BF996" s="159">
        <f>IF(N996="snížená",J996,0)</f>
        <v>0</v>
      </c>
      <c r="BG996" s="159">
        <f>IF(N996="zákl. přenesená",J996,0)</f>
        <v>0</v>
      </c>
      <c r="BH996" s="159">
        <f>IF(N996="sníž. přenesená",J996,0)</f>
        <v>0</v>
      </c>
      <c r="BI996" s="159">
        <f>IF(N996="nulová",J996,0)</f>
        <v>0</v>
      </c>
      <c r="BJ996" s="8" t="s">
        <v>80</v>
      </c>
      <c r="BK996" s="159">
        <f>ROUND(I996*H996,2)</f>
        <v>0</v>
      </c>
      <c r="BL996" s="8" t="s">
        <v>403</v>
      </c>
      <c r="BM996" s="158" t="s">
        <v>1150</v>
      </c>
    </row>
    <row r="997" spans="1:65" s="25" customFormat="1" ht="24.2" customHeight="1">
      <c r="A997" s="21"/>
      <c r="B997" s="22"/>
      <c r="C997" s="148" t="s">
        <v>1151</v>
      </c>
      <c r="D997" s="148" t="s">
        <v>160</v>
      </c>
      <c r="E997" s="149" t="s">
        <v>1152</v>
      </c>
      <c r="F997" s="150" t="s">
        <v>1153</v>
      </c>
      <c r="G997" s="151" t="s">
        <v>253</v>
      </c>
      <c r="H997" s="152">
        <v>130.4</v>
      </c>
      <c r="I997" s="1"/>
      <c r="J997" s="153">
        <f>ROUND(I997*H997,2)</f>
        <v>0</v>
      </c>
      <c r="K997" s="150" t="s">
        <v>164</v>
      </c>
      <c r="L997" s="22"/>
      <c r="M997" s="154" t="s">
        <v>1</v>
      </c>
      <c r="N997" s="155" t="s">
        <v>40</v>
      </c>
      <c r="O997" s="49"/>
      <c r="P997" s="156">
        <f>O997*H997</f>
        <v>0</v>
      </c>
      <c r="Q997" s="156">
        <v>2.0000000000000001E-4</v>
      </c>
      <c r="R997" s="156">
        <f>Q997*H997</f>
        <v>2.6080000000000002E-2</v>
      </c>
      <c r="S997" s="156">
        <v>0</v>
      </c>
      <c r="T997" s="157">
        <f>S997*H997</f>
        <v>0</v>
      </c>
      <c r="U997" s="21"/>
      <c r="V997" s="21"/>
      <c r="W997" s="21"/>
      <c r="X997" s="21"/>
      <c r="Y997" s="21"/>
      <c r="Z997" s="21"/>
      <c r="AA997" s="21"/>
      <c r="AB997" s="21"/>
      <c r="AC997" s="21"/>
      <c r="AD997" s="21"/>
      <c r="AE997" s="21"/>
      <c r="AR997" s="158" t="s">
        <v>403</v>
      </c>
      <c r="AT997" s="158" t="s">
        <v>160</v>
      </c>
      <c r="AU997" s="158" t="s">
        <v>84</v>
      </c>
      <c r="AY997" s="8" t="s">
        <v>158</v>
      </c>
      <c r="BE997" s="159">
        <f>IF(N997="základní",J997,0)</f>
        <v>0</v>
      </c>
      <c r="BF997" s="159">
        <f>IF(N997="snížená",J997,0)</f>
        <v>0</v>
      </c>
      <c r="BG997" s="159">
        <f>IF(N997="zákl. přenesená",J997,0)</f>
        <v>0</v>
      </c>
      <c r="BH997" s="159">
        <f>IF(N997="sníž. přenesená",J997,0)</f>
        <v>0</v>
      </c>
      <c r="BI997" s="159">
        <f>IF(N997="nulová",J997,0)</f>
        <v>0</v>
      </c>
      <c r="BJ997" s="8" t="s">
        <v>80</v>
      </c>
      <c r="BK997" s="159">
        <f>ROUND(I997*H997,2)</f>
        <v>0</v>
      </c>
      <c r="BL997" s="8" t="s">
        <v>403</v>
      </c>
      <c r="BM997" s="158" t="s">
        <v>1154</v>
      </c>
    </row>
    <row r="998" spans="1:65" s="160" customFormat="1">
      <c r="B998" s="161"/>
      <c r="D998" s="162" t="s">
        <v>166</v>
      </c>
      <c r="E998" s="163" t="s">
        <v>1</v>
      </c>
      <c r="F998" s="164" t="s">
        <v>203</v>
      </c>
      <c r="H998" s="163" t="s">
        <v>1</v>
      </c>
      <c r="L998" s="161"/>
      <c r="M998" s="165"/>
      <c r="N998" s="166"/>
      <c r="O998" s="166"/>
      <c r="P998" s="166"/>
      <c r="Q998" s="166"/>
      <c r="R998" s="166"/>
      <c r="S998" s="166"/>
      <c r="T998" s="167"/>
      <c r="AT998" s="163" t="s">
        <v>166</v>
      </c>
      <c r="AU998" s="163" t="s">
        <v>84</v>
      </c>
      <c r="AV998" s="160" t="s">
        <v>80</v>
      </c>
      <c r="AW998" s="160" t="s">
        <v>31</v>
      </c>
      <c r="AX998" s="160" t="s">
        <v>75</v>
      </c>
      <c r="AY998" s="163" t="s">
        <v>158</v>
      </c>
    </row>
    <row r="999" spans="1:65" s="168" customFormat="1">
      <c r="B999" s="169"/>
      <c r="D999" s="162" t="s">
        <v>166</v>
      </c>
      <c r="E999" s="170" t="s">
        <v>1</v>
      </c>
      <c r="F999" s="171" t="s">
        <v>1155</v>
      </c>
      <c r="H999" s="172">
        <v>130.4</v>
      </c>
      <c r="L999" s="169"/>
      <c r="M999" s="173"/>
      <c r="N999" s="174"/>
      <c r="O999" s="174"/>
      <c r="P999" s="174"/>
      <c r="Q999" s="174"/>
      <c r="R999" s="174"/>
      <c r="S999" s="174"/>
      <c r="T999" s="175"/>
      <c r="AT999" s="170" t="s">
        <v>166</v>
      </c>
      <c r="AU999" s="170" t="s">
        <v>84</v>
      </c>
      <c r="AV999" s="168" t="s">
        <v>84</v>
      </c>
      <c r="AW999" s="168" t="s">
        <v>31</v>
      </c>
      <c r="AX999" s="168" t="s">
        <v>80</v>
      </c>
      <c r="AY999" s="170" t="s">
        <v>158</v>
      </c>
    </row>
    <row r="1000" spans="1:65" s="25" customFormat="1" ht="16.5" customHeight="1">
      <c r="A1000" s="21"/>
      <c r="B1000" s="22"/>
      <c r="C1000" s="192" t="s">
        <v>1156</v>
      </c>
      <c r="D1000" s="192" t="s">
        <v>514</v>
      </c>
      <c r="E1000" s="193" t="s">
        <v>1157</v>
      </c>
      <c r="F1000" s="194" t="s">
        <v>1158</v>
      </c>
      <c r="G1000" s="195" t="s">
        <v>253</v>
      </c>
      <c r="H1000" s="196">
        <v>143.44</v>
      </c>
      <c r="I1000" s="2"/>
      <c r="J1000" s="197">
        <f>ROUND(I1000*H1000,2)</f>
        <v>0</v>
      </c>
      <c r="K1000" s="194" t="s">
        <v>164</v>
      </c>
      <c r="L1000" s="198"/>
      <c r="M1000" s="199" t="s">
        <v>1</v>
      </c>
      <c r="N1000" s="200" t="s">
        <v>40</v>
      </c>
      <c r="O1000" s="49"/>
      <c r="P1000" s="156">
        <f>O1000*H1000</f>
        <v>0</v>
      </c>
      <c r="Q1000" s="156">
        <v>6.0000000000000002E-5</v>
      </c>
      <c r="R1000" s="156">
        <f>Q1000*H1000</f>
        <v>8.6064000000000002E-3</v>
      </c>
      <c r="S1000" s="156">
        <v>0</v>
      </c>
      <c r="T1000" s="157">
        <f>S1000*H1000</f>
        <v>0</v>
      </c>
      <c r="U1000" s="21"/>
      <c r="V1000" s="21"/>
      <c r="W1000" s="21"/>
      <c r="X1000" s="21"/>
      <c r="Y1000" s="21"/>
      <c r="Z1000" s="21"/>
      <c r="AA1000" s="21"/>
      <c r="AB1000" s="21"/>
      <c r="AC1000" s="21"/>
      <c r="AD1000" s="21"/>
      <c r="AE1000" s="21"/>
      <c r="AR1000" s="158" t="s">
        <v>527</v>
      </c>
      <c r="AT1000" s="158" t="s">
        <v>514</v>
      </c>
      <c r="AU1000" s="158" t="s">
        <v>84</v>
      </c>
      <c r="AY1000" s="8" t="s">
        <v>158</v>
      </c>
      <c r="BE1000" s="159">
        <f>IF(N1000="základní",J1000,0)</f>
        <v>0</v>
      </c>
      <c r="BF1000" s="159">
        <f>IF(N1000="snížená",J1000,0)</f>
        <v>0</v>
      </c>
      <c r="BG1000" s="159">
        <f>IF(N1000="zákl. přenesená",J1000,0)</f>
        <v>0</v>
      </c>
      <c r="BH1000" s="159">
        <f>IF(N1000="sníž. přenesená",J1000,0)</f>
        <v>0</v>
      </c>
      <c r="BI1000" s="159">
        <f>IF(N1000="nulová",J1000,0)</f>
        <v>0</v>
      </c>
      <c r="BJ1000" s="8" t="s">
        <v>80</v>
      </c>
      <c r="BK1000" s="159">
        <f>ROUND(I1000*H1000,2)</f>
        <v>0</v>
      </c>
      <c r="BL1000" s="8" t="s">
        <v>403</v>
      </c>
      <c r="BM1000" s="158" t="s">
        <v>1159</v>
      </c>
    </row>
    <row r="1001" spans="1:65" s="168" customFormat="1">
      <c r="B1001" s="169"/>
      <c r="D1001" s="162" t="s">
        <v>166</v>
      </c>
      <c r="F1001" s="171" t="s">
        <v>1160</v>
      </c>
      <c r="H1001" s="172">
        <v>143.44</v>
      </c>
      <c r="L1001" s="169"/>
      <c r="M1001" s="173"/>
      <c r="N1001" s="174"/>
      <c r="O1001" s="174"/>
      <c r="P1001" s="174"/>
      <c r="Q1001" s="174"/>
      <c r="R1001" s="174"/>
      <c r="S1001" s="174"/>
      <c r="T1001" s="175"/>
      <c r="AT1001" s="170" t="s">
        <v>166</v>
      </c>
      <c r="AU1001" s="170" t="s">
        <v>84</v>
      </c>
      <c r="AV1001" s="168" t="s">
        <v>84</v>
      </c>
      <c r="AW1001" s="168" t="s">
        <v>3</v>
      </c>
      <c r="AX1001" s="168" t="s">
        <v>80</v>
      </c>
      <c r="AY1001" s="170" t="s">
        <v>158</v>
      </c>
    </row>
    <row r="1002" spans="1:65" s="25" customFormat="1" ht="24.2" customHeight="1">
      <c r="A1002" s="21"/>
      <c r="B1002" s="22"/>
      <c r="C1002" s="148" t="s">
        <v>1161</v>
      </c>
      <c r="D1002" s="148" t="s">
        <v>160</v>
      </c>
      <c r="E1002" s="149" t="s">
        <v>1162</v>
      </c>
      <c r="F1002" s="150" t="s">
        <v>1163</v>
      </c>
      <c r="G1002" s="151" t="s">
        <v>253</v>
      </c>
      <c r="H1002" s="152">
        <v>10.1</v>
      </c>
      <c r="I1002" s="1"/>
      <c r="J1002" s="153">
        <f>ROUND(I1002*H1002,2)</f>
        <v>0</v>
      </c>
      <c r="K1002" s="150" t="s">
        <v>164</v>
      </c>
      <c r="L1002" s="22"/>
      <c r="M1002" s="154" t="s">
        <v>1</v>
      </c>
      <c r="N1002" s="155" t="s">
        <v>40</v>
      </c>
      <c r="O1002" s="49"/>
      <c r="P1002" s="156">
        <f>O1002*H1002</f>
        <v>0</v>
      </c>
      <c r="Q1002" s="156">
        <v>1.2800000000000001E-3</v>
      </c>
      <c r="R1002" s="156">
        <f>Q1002*H1002</f>
        <v>1.2928E-2</v>
      </c>
      <c r="S1002" s="156">
        <v>0</v>
      </c>
      <c r="T1002" s="157">
        <f>S1002*H1002</f>
        <v>0</v>
      </c>
      <c r="U1002" s="21"/>
      <c r="V1002" s="21"/>
      <c r="W1002" s="21"/>
      <c r="X1002" s="21"/>
      <c r="Y1002" s="21"/>
      <c r="Z1002" s="21"/>
      <c r="AA1002" s="21"/>
      <c r="AB1002" s="21"/>
      <c r="AC1002" s="21"/>
      <c r="AD1002" s="21"/>
      <c r="AE1002" s="21"/>
      <c r="AR1002" s="158" t="s">
        <v>403</v>
      </c>
      <c r="AT1002" s="158" t="s">
        <v>160</v>
      </c>
      <c r="AU1002" s="158" t="s">
        <v>84</v>
      </c>
      <c r="AY1002" s="8" t="s">
        <v>158</v>
      </c>
      <c r="BE1002" s="159">
        <f>IF(N1002="základní",J1002,0)</f>
        <v>0</v>
      </c>
      <c r="BF1002" s="159">
        <f>IF(N1002="snížená",J1002,0)</f>
        <v>0</v>
      </c>
      <c r="BG1002" s="159">
        <f>IF(N1002="zákl. přenesená",J1002,0)</f>
        <v>0</v>
      </c>
      <c r="BH1002" s="159">
        <f>IF(N1002="sníž. přenesená",J1002,0)</f>
        <v>0</v>
      </c>
      <c r="BI1002" s="159">
        <f>IF(N1002="nulová",J1002,0)</f>
        <v>0</v>
      </c>
      <c r="BJ1002" s="8" t="s">
        <v>80</v>
      </c>
      <c r="BK1002" s="159">
        <f>ROUND(I1002*H1002,2)</f>
        <v>0</v>
      </c>
      <c r="BL1002" s="8" t="s">
        <v>403</v>
      </c>
      <c r="BM1002" s="158" t="s">
        <v>1164</v>
      </c>
    </row>
    <row r="1003" spans="1:65" s="160" customFormat="1">
      <c r="B1003" s="161"/>
      <c r="D1003" s="162" t="s">
        <v>166</v>
      </c>
      <c r="E1003" s="163" t="s">
        <v>1</v>
      </c>
      <c r="F1003" s="164" t="s">
        <v>1165</v>
      </c>
      <c r="H1003" s="163" t="s">
        <v>1</v>
      </c>
      <c r="L1003" s="161"/>
      <c r="M1003" s="165"/>
      <c r="N1003" s="166"/>
      <c r="O1003" s="166"/>
      <c r="P1003" s="166"/>
      <c r="Q1003" s="166"/>
      <c r="R1003" s="166"/>
      <c r="S1003" s="166"/>
      <c r="T1003" s="167"/>
      <c r="AT1003" s="163" t="s">
        <v>166</v>
      </c>
      <c r="AU1003" s="163" t="s">
        <v>84</v>
      </c>
      <c r="AV1003" s="160" t="s">
        <v>80</v>
      </c>
      <c r="AW1003" s="160" t="s">
        <v>31</v>
      </c>
      <c r="AX1003" s="160" t="s">
        <v>75</v>
      </c>
      <c r="AY1003" s="163" t="s">
        <v>158</v>
      </c>
    </row>
    <row r="1004" spans="1:65" s="168" customFormat="1">
      <c r="B1004" s="169"/>
      <c r="D1004" s="162" t="s">
        <v>166</v>
      </c>
      <c r="E1004" s="170" t="s">
        <v>1</v>
      </c>
      <c r="F1004" s="171" t="s">
        <v>1166</v>
      </c>
      <c r="H1004" s="172">
        <v>10.1</v>
      </c>
      <c r="L1004" s="169"/>
      <c r="M1004" s="173"/>
      <c r="N1004" s="174"/>
      <c r="O1004" s="174"/>
      <c r="P1004" s="174"/>
      <c r="Q1004" s="174"/>
      <c r="R1004" s="174"/>
      <c r="S1004" s="174"/>
      <c r="T1004" s="175"/>
      <c r="AT1004" s="170" t="s">
        <v>166</v>
      </c>
      <c r="AU1004" s="170" t="s">
        <v>84</v>
      </c>
      <c r="AV1004" s="168" t="s">
        <v>84</v>
      </c>
      <c r="AW1004" s="168" t="s">
        <v>31</v>
      </c>
      <c r="AX1004" s="168" t="s">
        <v>80</v>
      </c>
      <c r="AY1004" s="170" t="s">
        <v>158</v>
      </c>
    </row>
    <row r="1005" spans="1:65" s="25" customFormat="1" ht="48.95" customHeight="1">
      <c r="A1005" s="21"/>
      <c r="B1005" s="22"/>
      <c r="C1005" s="192" t="s">
        <v>1167</v>
      </c>
      <c r="D1005" s="192" t="s">
        <v>514</v>
      </c>
      <c r="E1005" s="193" t="s">
        <v>1168</v>
      </c>
      <c r="F1005" s="194" t="s">
        <v>1169</v>
      </c>
      <c r="G1005" s="195" t="s">
        <v>173</v>
      </c>
      <c r="H1005" s="196">
        <v>33</v>
      </c>
      <c r="I1005" s="2"/>
      <c r="J1005" s="197">
        <f>ROUND(I1005*H1005,2)</f>
        <v>0</v>
      </c>
      <c r="K1005" s="194" t="s">
        <v>164</v>
      </c>
      <c r="L1005" s="198"/>
      <c r="M1005" s="199" t="s">
        <v>1</v>
      </c>
      <c r="N1005" s="200" t="s">
        <v>40</v>
      </c>
      <c r="O1005" s="49"/>
      <c r="P1005" s="156">
        <f>O1005*H1005</f>
        <v>0</v>
      </c>
      <c r="Q1005" s="156">
        <v>4.0000000000000001E-3</v>
      </c>
      <c r="R1005" s="156">
        <f>Q1005*H1005</f>
        <v>0.13200000000000001</v>
      </c>
      <c r="S1005" s="156">
        <v>0</v>
      </c>
      <c r="T1005" s="157">
        <f>S1005*H1005</f>
        <v>0</v>
      </c>
      <c r="U1005" s="21"/>
      <c r="V1005" s="21"/>
      <c r="W1005" s="21"/>
      <c r="X1005" s="21"/>
      <c r="Y1005" s="21"/>
      <c r="Z1005" s="21"/>
      <c r="AA1005" s="21"/>
      <c r="AB1005" s="21"/>
      <c r="AC1005" s="21"/>
      <c r="AD1005" s="21"/>
      <c r="AE1005" s="21"/>
      <c r="AR1005" s="158" t="s">
        <v>527</v>
      </c>
      <c r="AT1005" s="158" t="s">
        <v>514</v>
      </c>
      <c r="AU1005" s="158" t="s">
        <v>84</v>
      </c>
      <c r="AY1005" s="8" t="s">
        <v>158</v>
      </c>
      <c r="BE1005" s="159">
        <f>IF(N1005="základní",J1005,0)</f>
        <v>0</v>
      </c>
      <c r="BF1005" s="159">
        <f>IF(N1005="snížená",J1005,0)</f>
        <v>0</v>
      </c>
      <c r="BG1005" s="159">
        <f>IF(N1005="zákl. přenesená",J1005,0)</f>
        <v>0</v>
      </c>
      <c r="BH1005" s="159">
        <f>IF(N1005="sníž. přenesená",J1005,0)</f>
        <v>0</v>
      </c>
      <c r="BI1005" s="159">
        <f>IF(N1005="nulová",J1005,0)</f>
        <v>0</v>
      </c>
      <c r="BJ1005" s="8" t="s">
        <v>80</v>
      </c>
      <c r="BK1005" s="159">
        <f>ROUND(I1005*H1005,2)</f>
        <v>0</v>
      </c>
      <c r="BL1005" s="8" t="s">
        <v>403</v>
      </c>
      <c r="BM1005" s="158" t="s">
        <v>1170</v>
      </c>
    </row>
    <row r="1006" spans="1:65" s="168" customFormat="1">
      <c r="B1006" s="169"/>
      <c r="D1006" s="162" t="s">
        <v>166</v>
      </c>
      <c r="F1006" s="171" t="s">
        <v>1171</v>
      </c>
      <c r="H1006" s="172">
        <v>33</v>
      </c>
      <c r="L1006" s="169"/>
      <c r="M1006" s="173"/>
      <c r="N1006" s="174"/>
      <c r="O1006" s="174"/>
      <c r="P1006" s="174"/>
      <c r="Q1006" s="174"/>
      <c r="R1006" s="174"/>
      <c r="S1006" s="174"/>
      <c r="T1006" s="175"/>
      <c r="AT1006" s="170" t="s">
        <v>166</v>
      </c>
      <c r="AU1006" s="170" t="s">
        <v>84</v>
      </c>
      <c r="AV1006" s="168" t="s">
        <v>84</v>
      </c>
      <c r="AW1006" s="168" t="s">
        <v>3</v>
      </c>
      <c r="AX1006" s="168" t="s">
        <v>80</v>
      </c>
      <c r="AY1006" s="170" t="s">
        <v>158</v>
      </c>
    </row>
    <row r="1007" spans="1:65" s="25" customFormat="1" ht="24.2" customHeight="1">
      <c r="A1007" s="21"/>
      <c r="B1007" s="22"/>
      <c r="C1007" s="148" t="s">
        <v>1172</v>
      </c>
      <c r="D1007" s="148" t="s">
        <v>160</v>
      </c>
      <c r="E1007" s="149" t="s">
        <v>1173</v>
      </c>
      <c r="F1007" s="150" t="s">
        <v>1174</v>
      </c>
      <c r="G1007" s="151" t="s">
        <v>253</v>
      </c>
      <c r="H1007" s="152">
        <v>11.1</v>
      </c>
      <c r="I1007" s="1"/>
      <c r="J1007" s="153">
        <f>ROUND(I1007*H1007,2)</f>
        <v>0</v>
      </c>
      <c r="K1007" s="150" t="s">
        <v>164</v>
      </c>
      <c r="L1007" s="22"/>
      <c r="M1007" s="154" t="s">
        <v>1</v>
      </c>
      <c r="N1007" s="155" t="s">
        <v>40</v>
      </c>
      <c r="O1007" s="49"/>
      <c r="P1007" s="156">
        <f>O1007*H1007</f>
        <v>0</v>
      </c>
      <c r="Q1007" s="156">
        <v>1.0200000000000001E-3</v>
      </c>
      <c r="R1007" s="156">
        <f>Q1007*H1007</f>
        <v>1.1322E-2</v>
      </c>
      <c r="S1007" s="156">
        <v>0</v>
      </c>
      <c r="T1007" s="157">
        <f>S1007*H1007</f>
        <v>0</v>
      </c>
      <c r="U1007" s="21"/>
      <c r="V1007" s="21"/>
      <c r="W1007" s="21"/>
      <c r="X1007" s="21"/>
      <c r="Y1007" s="21"/>
      <c r="Z1007" s="21"/>
      <c r="AA1007" s="21"/>
      <c r="AB1007" s="21"/>
      <c r="AC1007" s="21"/>
      <c r="AD1007" s="21"/>
      <c r="AE1007" s="21"/>
      <c r="AR1007" s="158" t="s">
        <v>403</v>
      </c>
      <c r="AT1007" s="158" t="s">
        <v>160</v>
      </c>
      <c r="AU1007" s="158" t="s">
        <v>84</v>
      </c>
      <c r="AY1007" s="8" t="s">
        <v>158</v>
      </c>
      <c r="BE1007" s="159">
        <f>IF(N1007="základní",J1007,0)</f>
        <v>0</v>
      </c>
      <c r="BF1007" s="159">
        <f>IF(N1007="snížená",J1007,0)</f>
        <v>0</v>
      </c>
      <c r="BG1007" s="159">
        <f>IF(N1007="zákl. přenesená",J1007,0)</f>
        <v>0</v>
      </c>
      <c r="BH1007" s="159">
        <f>IF(N1007="sníž. přenesená",J1007,0)</f>
        <v>0</v>
      </c>
      <c r="BI1007" s="159">
        <f>IF(N1007="nulová",J1007,0)</f>
        <v>0</v>
      </c>
      <c r="BJ1007" s="8" t="s">
        <v>80</v>
      </c>
      <c r="BK1007" s="159">
        <f>ROUND(I1007*H1007,2)</f>
        <v>0</v>
      </c>
      <c r="BL1007" s="8" t="s">
        <v>403</v>
      </c>
      <c r="BM1007" s="158" t="s">
        <v>1175</v>
      </c>
    </row>
    <row r="1008" spans="1:65" s="160" customFormat="1">
      <c r="B1008" s="161"/>
      <c r="D1008" s="162" t="s">
        <v>166</v>
      </c>
      <c r="E1008" s="163" t="s">
        <v>1</v>
      </c>
      <c r="F1008" s="164" t="s">
        <v>1165</v>
      </c>
      <c r="H1008" s="163" t="s">
        <v>1</v>
      </c>
      <c r="L1008" s="161"/>
      <c r="M1008" s="165"/>
      <c r="N1008" s="166"/>
      <c r="O1008" s="166"/>
      <c r="P1008" s="166"/>
      <c r="Q1008" s="166"/>
      <c r="R1008" s="166"/>
      <c r="S1008" s="166"/>
      <c r="T1008" s="167"/>
      <c r="AT1008" s="163" t="s">
        <v>166</v>
      </c>
      <c r="AU1008" s="163" t="s">
        <v>84</v>
      </c>
      <c r="AV1008" s="160" t="s">
        <v>80</v>
      </c>
      <c r="AW1008" s="160" t="s">
        <v>31</v>
      </c>
      <c r="AX1008" s="160" t="s">
        <v>75</v>
      </c>
      <c r="AY1008" s="163" t="s">
        <v>158</v>
      </c>
    </row>
    <row r="1009" spans="1:65" s="168" customFormat="1">
      <c r="B1009" s="169"/>
      <c r="D1009" s="162" t="s">
        <v>166</v>
      </c>
      <c r="E1009" s="170" t="s">
        <v>1</v>
      </c>
      <c r="F1009" s="171" t="s">
        <v>1176</v>
      </c>
      <c r="H1009" s="172">
        <v>11.1</v>
      </c>
      <c r="L1009" s="169"/>
      <c r="M1009" s="173"/>
      <c r="N1009" s="174"/>
      <c r="O1009" s="174"/>
      <c r="P1009" s="174"/>
      <c r="Q1009" s="174"/>
      <c r="R1009" s="174"/>
      <c r="S1009" s="174"/>
      <c r="T1009" s="175"/>
      <c r="AT1009" s="170" t="s">
        <v>166</v>
      </c>
      <c r="AU1009" s="170" t="s">
        <v>84</v>
      </c>
      <c r="AV1009" s="168" t="s">
        <v>84</v>
      </c>
      <c r="AW1009" s="168" t="s">
        <v>31</v>
      </c>
      <c r="AX1009" s="168" t="s">
        <v>80</v>
      </c>
      <c r="AY1009" s="170" t="s">
        <v>158</v>
      </c>
    </row>
    <row r="1010" spans="1:65" s="25" customFormat="1" ht="44.25" customHeight="1">
      <c r="A1010" s="21"/>
      <c r="B1010" s="22"/>
      <c r="C1010" s="192" t="s">
        <v>1177</v>
      </c>
      <c r="D1010" s="192" t="s">
        <v>514</v>
      </c>
      <c r="E1010" s="193" t="s">
        <v>1178</v>
      </c>
      <c r="F1010" s="194" t="s">
        <v>1179</v>
      </c>
      <c r="G1010" s="195" t="s">
        <v>189</v>
      </c>
      <c r="H1010" s="196">
        <v>2.4420000000000002</v>
      </c>
      <c r="I1010" s="2"/>
      <c r="J1010" s="197">
        <f>ROUND(I1010*H1010,2)</f>
        <v>0</v>
      </c>
      <c r="K1010" s="194" t="s">
        <v>164</v>
      </c>
      <c r="L1010" s="198"/>
      <c r="M1010" s="199" t="s">
        <v>1</v>
      </c>
      <c r="N1010" s="200" t="s">
        <v>40</v>
      </c>
      <c r="O1010" s="49"/>
      <c r="P1010" s="156">
        <f>O1010*H1010</f>
        <v>0</v>
      </c>
      <c r="Q1010" s="156">
        <v>1.9199999999999998E-2</v>
      </c>
      <c r="R1010" s="156">
        <f>Q1010*H1010</f>
        <v>4.6886400000000002E-2</v>
      </c>
      <c r="S1010" s="156">
        <v>0</v>
      </c>
      <c r="T1010" s="157">
        <f>S1010*H1010</f>
        <v>0</v>
      </c>
      <c r="U1010" s="21"/>
      <c r="V1010" s="21"/>
      <c r="W1010" s="21"/>
      <c r="X1010" s="21"/>
      <c r="Y1010" s="21"/>
      <c r="Z1010" s="21"/>
      <c r="AA1010" s="21"/>
      <c r="AB1010" s="21"/>
      <c r="AC1010" s="21"/>
      <c r="AD1010" s="21"/>
      <c r="AE1010" s="21"/>
      <c r="AR1010" s="158" t="s">
        <v>527</v>
      </c>
      <c r="AT1010" s="158" t="s">
        <v>514</v>
      </c>
      <c r="AU1010" s="158" t="s">
        <v>84</v>
      </c>
      <c r="AY1010" s="8" t="s">
        <v>158</v>
      </c>
      <c r="BE1010" s="159">
        <f>IF(N1010="základní",J1010,0)</f>
        <v>0</v>
      </c>
      <c r="BF1010" s="159">
        <f>IF(N1010="snížená",J1010,0)</f>
        <v>0</v>
      </c>
      <c r="BG1010" s="159">
        <f>IF(N1010="zákl. přenesená",J1010,0)</f>
        <v>0</v>
      </c>
      <c r="BH1010" s="159">
        <f>IF(N1010="sníž. přenesená",J1010,0)</f>
        <v>0</v>
      </c>
      <c r="BI1010" s="159">
        <f>IF(N1010="nulová",J1010,0)</f>
        <v>0</v>
      </c>
      <c r="BJ1010" s="8" t="s">
        <v>80</v>
      </c>
      <c r="BK1010" s="159">
        <f>ROUND(I1010*H1010,2)</f>
        <v>0</v>
      </c>
      <c r="BL1010" s="8" t="s">
        <v>403</v>
      </c>
      <c r="BM1010" s="158" t="s">
        <v>1180</v>
      </c>
    </row>
    <row r="1011" spans="1:65" s="160" customFormat="1">
      <c r="B1011" s="161"/>
      <c r="D1011" s="162" t="s">
        <v>166</v>
      </c>
      <c r="E1011" s="163" t="s">
        <v>1</v>
      </c>
      <c r="F1011" s="164" t="s">
        <v>1181</v>
      </c>
      <c r="H1011" s="163" t="s">
        <v>1</v>
      </c>
      <c r="L1011" s="161"/>
      <c r="M1011" s="165"/>
      <c r="N1011" s="166"/>
      <c r="O1011" s="166"/>
      <c r="P1011" s="166"/>
      <c r="Q1011" s="166"/>
      <c r="R1011" s="166"/>
      <c r="S1011" s="166"/>
      <c r="T1011" s="167"/>
      <c r="AT1011" s="163" t="s">
        <v>166</v>
      </c>
      <c r="AU1011" s="163" t="s">
        <v>84</v>
      </c>
      <c r="AV1011" s="160" t="s">
        <v>80</v>
      </c>
      <c r="AW1011" s="160" t="s">
        <v>31</v>
      </c>
      <c r="AX1011" s="160" t="s">
        <v>75</v>
      </c>
      <c r="AY1011" s="163" t="s">
        <v>158</v>
      </c>
    </row>
    <row r="1012" spans="1:65" s="168" customFormat="1">
      <c r="B1012" s="169"/>
      <c r="D1012" s="162" t="s">
        <v>166</v>
      </c>
      <c r="E1012" s="170" t="s">
        <v>1</v>
      </c>
      <c r="F1012" s="171" t="s">
        <v>1182</v>
      </c>
      <c r="H1012" s="172">
        <v>2.2200000000000002</v>
      </c>
      <c r="L1012" s="169"/>
      <c r="M1012" s="173"/>
      <c r="N1012" s="174"/>
      <c r="O1012" s="174"/>
      <c r="P1012" s="174"/>
      <c r="Q1012" s="174"/>
      <c r="R1012" s="174"/>
      <c r="S1012" s="174"/>
      <c r="T1012" s="175"/>
      <c r="AT1012" s="170" t="s">
        <v>166</v>
      </c>
      <c r="AU1012" s="170" t="s">
        <v>84</v>
      </c>
      <c r="AV1012" s="168" t="s">
        <v>84</v>
      </c>
      <c r="AW1012" s="168" t="s">
        <v>31</v>
      </c>
      <c r="AX1012" s="168" t="s">
        <v>80</v>
      </c>
      <c r="AY1012" s="170" t="s">
        <v>158</v>
      </c>
    </row>
    <row r="1013" spans="1:65" s="168" customFormat="1">
      <c r="B1013" s="169"/>
      <c r="D1013" s="162" t="s">
        <v>166</v>
      </c>
      <c r="F1013" s="171" t="s">
        <v>1183</v>
      </c>
      <c r="H1013" s="172">
        <v>2.4420000000000002</v>
      </c>
      <c r="L1013" s="169"/>
      <c r="M1013" s="173"/>
      <c r="N1013" s="174"/>
      <c r="O1013" s="174"/>
      <c r="P1013" s="174"/>
      <c r="Q1013" s="174"/>
      <c r="R1013" s="174"/>
      <c r="S1013" s="174"/>
      <c r="T1013" s="175"/>
      <c r="AT1013" s="170" t="s">
        <v>166</v>
      </c>
      <c r="AU1013" s="170" t="s">
        <v>84</v>
      </c>
      <c r="AV1013" s="168" t="s">
        <v>84</v>
      </c>
      <c r="AW1013" s="168" t="s">
        <v>3</v>
      </c>
      <c r="AX1013" s="168" t="s">
        <v>80</v>
      </c>
      <c r="AY1013" s="170" t="s">
        <v>158</v>
      </c>
    </row>
    <row r="1014" spans="1:65" s="25" customFormat="1" ht="24.2" customHeight="1">
      <c r="A1014" s="21"/>
      <c r="B1014" s="22"/>
      <c r="C1014" s="148" t="s">
        <v>1184</v>
      </c>
      <c r="D1014" s="148" t="s">
        <v>160</v>
      </c>
      <c r="E1014" s="149" t="s">
        <v>1185</v>
      </c>
      <c r="F1014" s="150" t="s">
        <v>1186</v>
      </c>
      <c r="G1014" s="151" t="s">
        <v>253</v>
      </c>
      <c r="H1014" s="152">
        <v>93.33</v>
      </c>
      <c r="I1014" s="1"/>
      <c r="J1014" s="153">
        <f>ROUND(I1014*H1014,2)</f>
        <v>0</v>
      </c>
      <c r="K1014" s="150" t="s">
        <v>164</v>
      </c>
      <c r="L1014" s="22"/>
      <c r="M1014" s="154" t="s">
        <v>1</v>
      </c>
      <c r="N1014" s="155" t="s">
        <v>40</v>
      </c>
      <c r="O1014" s="49"/>
      <c r="P1014" s="156">
        <f>O1014*H1014</f>
        <v>0</v>
      </c>
      <c r="Q1014" s="156">
        <v>4.2999999999999999E-4</v>
      </c>
      <c r="R1014" s="156">
        <f>Q1014*H1014</f>
        <v>4.0131899999999998E-2</v>
      </c>
      <c r="S1014" s="156">
        <v>0</v>
      </c>
      <c r="T1014" s="157">
        <f>S1014*H1014</f>
        <v>0</v>
      </c>
      <c r="U1014" s="21"/>
      <c r="V1014" s="21"/>
      <c r="W1014" s="21"/>
      <c r="X1014" s="21"/>
      <c r="Y1014" s="21"/>
      <c r="Z1014" s="21"/>
      <c r="AA1014" s="21"/>
      <c r="AB1014" s="21"/>
      <c r="AC1014" s="21"/>
      <c r="AD1014" s="21"/>
      <c r="AE1014" s="21"/>
      <c r="AR1014" s="158" t="s">
        <v>403</v>
      </c>
      <c r="AT1014" s="158" t="s">
        <v>160</v>
      </c>
      <c r="AU1014" s="158" t="s">
        <v>84</v>
      </c>
      <c r="AY1014" s="8" t="s">
        <v>158</v>
      </c>
      <c r="BE1014" s="159">
        <f>IF(N1014="základní",J1014,0)</f>
        <v>0</v>
      </c>
      <c r="BF1014" s="159">
        <f>IF(N1014="snížená",J1014,0)</f>
        <v>0</v>
      </c>
      <c r="BG1014" s="159">
        <f>IF(N1014="zákl. přenesená",J1014,0)</f>
        <v>0</v>
      </c>
      <c r="BH1014" s="159">
        <f>IF(N1014="sníž. přenesená",J1014,0)</f>
        <v>0</v>
      </c>
      <c r="BI1014" s="159">
        <f>IF(N1014="nulová",J1014,0)</f>
        <v>0</v>
      </c>
      <c r="BJ1014" s="8" t="s">
        <v>80</v>
      </c>
      <c r="BK1014" s="159">
        <f>ROUND(I1014*H1014,2)</f>
        <v>0</v>
      </c>
      <c r="BL1014" s="8" t="s">
        <v>403</v>
      </c>
      <c r="BM1014" s="158" t="s">
        <v>1187</v>
      </c>
    </row>
    <row r="1015" spans="1:65" s="160" customFormat="1">
      <c r="B1015" s="161"/>
      <c r="D1015" s="162" t="s">
        <v>166</v>
      </c>
      <c r="E1015" s="163" t="s">
        <v>1</v>
      </c>
      <c r="F1015" s="164" t="s">
        <v>203</v>
      </c>
      <c r="H1015" s="163" t="s">
        <v>1</v>
      </c>
      <c r="L1015" s="161"/>
      <c r="M1015" s="165"/>
      <c r="N1015" s="166"/>
      <c r="O1015" s="166"/>
      <c r="P1015" s="166"/>
      <c r="Q1015" s="166"/>
      <c r="R1015" s="166"/>
      <c r="S1015" s="166"/>
      <c r="T1015" s="167"/>
      <c r="AT1015" s="163" t="s">
        <v>166</v>
      </c>
      <c r="AU1015" s="163" t="s">
        <v>84</v>
      </c>
      <c r="AV1015" s="160" t="s">
        <v>80</v>
      </c>
      <c r="AW1015" s="160" t="s">
        <v>31</v>
      </c>
      <c r="AX1015" s="160" t="s">
        <v>75</v>
      </c>
      <c r="AY1015" s="163" t="s">
        <v>158</v>
      </c>
    </row>
    <row r="1016" spans="1:65" s="160" customFormat="1">
      <c r="B1016" s="161"/>
      <c r="D1016" s="162" t="s">
        <v>166</v>
      </c>
      <c r="E1016" s="163" t="s">
        <v>1</v>
      </c>
      <c r="F1016" s="164" t="s">
        <v>204</v>
      </c>
      <c r="H1016" s="163" t="s">
        <v>1</v>
      </c>
      <c r="L1016" s="161"/>
      <c r="M1016" s="165"/>
      <c r="N1016" s="166"/>
      <c r="O1016" s="166"/>
      <c r="P1016" s="166"/>
      <c r="Q1016" s="166"/>
      <c r="R1016" s="166"/>
      <c r="S1016" s="166"/>
      <c r="T1016" s="167"/>
      <c r="AT1016" s="163" t="s">
        <v>166</v>
      </c>
      <c r="AU1016" s="163" t="s">
        <v>84</v>
      </c>
      <c r="AV1016" s="160" t="s">
        <v>80</v>
      </c>
      <c r="AW1016" s="160" t="s">
        <v>31</v>
      </c>
      <c r="AX1016" s="160" t="s">
        <v>75</v>
      </c>
      <c r="AY1016" s="163" t="s">
        <v>158</v>
      </c>
    </row>
    <row r="1017" spans="1:65" s="168" customFormat="1">
      <c r="B1017" s="169"/>
      <c r="D1017" s="162" t="s">
        <v>166</v>
      </c>
      <c r="E1017" s="170" t="s">
        <v>1</v>
      </c>
      <c r="F1017" s="171" t="s">
        <v>1188</v>
      </c>
      <c r="H1017" s="172">
        <v>4.2</v>
      </c>
      <c r="L1017" s="169"/>
      <c r="M1017" s="173"/>
      <c r="N1017" s="174"/>
      <c r="O1017" s="174"/>
      <c r="P1017" s="174"/>
      <c r="Q1017" s="174"/>
      <c r="R1017" s="174"/>
      <c r="S1017" s="174"/>
      <c r="T1017" s="175"/>
      <c r="AT1017" s="170" t="s">
        <v>166</v>
      </c>
      <c r="AU1017" s="170" t="s">
        <v>84</v>
      </c>
      <c r="AV1017" s="168" t="s">
        <v>84</v>
      </c>
      <c r="AW1017" s="168" t="s">
        <v>31</v>
      </c>
      <c r="AX1017" s="168" t="s">
        <v>75</v>
      </c>
      <c r="AY1017" s="170" t="s">
        <v>158</v>
      </c>
    </row>
    <row r="1018" spans="1:65" s="168" customFormat="1">
      <c r="B1018" s="169"/>
      <c r="D1018" s="162" t="s">
        <v>166</v>
      </c>
      <c r="E1018" s="170" t="s">
        <v>1</v>
      </c>
      <c r="F1018" s="171" t="s">
        <v>1189</v>
      </c>
      <c r="H1018" s="172">
        <v>11.01</v>
      </c>
      <c r="L1018" s="169"/>
      <c r="M1018" s="173"/>
      <c r="N1018" s="174"/>
      <c r="O1018" s="174"/>
      <c r="P1018" s="174"/>
      <c r="Q1018" s="174"/>
      <c r="R1018" s="174"/>
      <c r="S1018" s="174"/>
      <c r="T1018" s="175"/>
      <c r="AT1018" s="170" t="s">
        <v>166</v>
      </c>
      <c r="AU1018" s="170" t="s">
        <v>84</v>
      </c>
      <c r="AV1018" s="168" t="s">
        <v>84</v>
      </c>
      <c r="AW1018" s="168" t="s">
        <v>31</v>
      </c>
      <c r="AX1018" s="168" t="s">
        <v>75</v>
      </c>
      <c r="AY1018" s="170" t="s">
        <v>158</v>
      </c>
    </row>
    <row r="1019" spans="1:65" s="168" customFormat="1">
      <c r="B1019" s="169"/>
      <c r="D1019" s="162" t="s">
        <v>166</v>
      </c>
      <c r="E1019" s="170" t="s">
        <v>1</v>
      </c>
      <c r="F1019" s="171" t="s">
        <v>1190</v>
      </c>
      <c r="H1019" s="172">
        <v>27.37</v>
      </c>
      <c r="L1019" s="169"/>
      <c r="M1019" s="173"/>
      <c r="N1019" s="174"/>
      <c r="O1019" s="174"/>
      <c r="P1019" s="174"/>
      <c r="Q1019" s="174"/>
      <c r="R1019" s="174"/>
      <c r="S1019" s="174"/>
      <c r="T1019" s="175"/>
      <c r="AT1019" s="170" t="s">
        <v>166</v>
      </c>
      <c r="AU1019" s="170" t="s">
        <v>84</v>
      </c>
      <c r="AV1019" s="168" t="s">
        <v>84</v>
      </c>
      <c r="AW1019" s="168" t="s">
        <v>31</v>
      </c>
      <c r="AX1019" s="168" t="s">
        <v>75</v>
      </c>
      <c r="AY1019" s="170" t="s">
        <v>158</v>
      </c>
    </row>
    <row r="1020" spans="1:65" s="168" customFormat="1">
      <c r="B1020" s="169"/>
      <c r="D1020" s="162" t="s">
        <v>166</v>
      </c>
      <c r="E1020" s="170" t="s">
        <v>1</v>
      </c>
      <c r="F1020" s="171" t="s">
        <v>1191</v>
      </c>
      <c r="H1020" s="172">
        <v>26.45</v>
      </c>
      <c r="L1020" s="169"/>
      <c r="M1020" s="173"/>
      <c r="N1020" s="174"/>
      <c r="O1020" s="174"/>
      <c r="P1020" s="174"/>
      <c r="Q1020" s="174"/>
      <c r="R1020" s="174"/>
      <c r="S1020" s="174"/>
      <c r="T1020" s="175"/>
      <c r="AT1020" s="170" t="s">
        <v>166</v>
      </c>
      <c r="AU1020" s="170" t="s">
        <v>84</v>
      </c>
      <c r="AV1020" s="168" t="s">
        <v>84</v>
      </c>
      <c r="AW1020" s="168" t="s">
        <v>31</v>
      </c>
      <c r="AX1020" s="168" t="s">
        <v>75</v>
      </c>
      <c r="AY1020" s="170" t="s">
        <v>158</v>
      </c>
    </row>
    <row r="1021" spans="1:65" s="168" customFormat="1">
      <c r="B1021" s="169"/>
      <c r="D1021" s="162" t="s">
        <v>166</v>
      </c>
      <c r="E1021" s="170" t="s">
        <v>1</v>
      </c>
      <c r="F1021" s="171" t="s">
        <v>1192</v>
      </c>
      <c r="H1021" s="172">
        <v>17.47</v>
      </c>
      <c r="L1021" s="169"/>
      <c r="M1021" s="173"/>
      <c r="N1021" s="174"/>
      <c r="O1021" s="174"/>
      <c r="P1021" s="174"/>
      <c r="Q1021" s="174"/>
      <c r="R1021" s="174"/>
      <c r="S1021" s="174"/>
      <c r="T1021" s="175"/>
      <c r="AT1021" s="170" t="s">
        <v>166</v>
      </c>
      <c r="AU1021" s="170" t="s">
        <v>84</v>
      </c>
      <c r="AV1021" s="168" t="s">
        <v>84</v>
      </c>
      <c r="AW1021" s="168" t="s">
        <v>31</v>
      </c>
      <c r="AX1021" s="168" t="s">
        <v>75</v>
      </c>
      <c r="AY1021" s="170" t="s">
        <v>158</v>
      </c>
    </row>
    <row r="1022" spans="1:65" s="168" customFormat="1">
      <c r="B1022" s="169"/>
      <c r="D1022" s="162" t="s">
        <v>166</v>
      </c>
      <c r="E1022" s="170" t="s">
        <v>1</v>
      </c>
      <c r="F1022" s="171" t="s">
        <v>1193</v>
      </c>
      <c r="H1022" s="172">
        <v>6.83</v>
      </c>
      <c r="L1022" s="169"/>
      <c r="M1022" s="173"/>
      <c r="N1022" s="174"/>
      <c r="O1022" s="174"/>
      <c r="P1022" s="174"/>
      <c r="Q1022" s="174"/>
      <c r="R1022" s="174"/>
      <c r="S1022" s="174"/>
      <c r="T1022" s="175"/>
      <c r="AT1022" s="170" t="s">
        <v>166</v>
      </c>
      <c r="AU1022" s="170" t="s">
        <v>84</v>
      </c>
      <c r="AV1022" s="168" t="s">
        <v>84</v>
      </c>
      <c r="AW1022" s="168" t="s">
        <v>31</v>
      </c>
      <c r="AX1022" s="168" t="s">
        <v>75</v>
      </c>
      <c r="AY1022" s="170" t="s">
        <v>158</v>
      </c>
    </row>
    <row r="1023" spans="1:65" s="176" customFormat="1">
      <c r="B1023" s="177"/>
      <c r="D1023" s="162" t="s">
        <v>166</v>
      </c>
      <c r="E1023" s="178" t="s">
        <v>1</v>
      </c>
      <c r="F1023" s="179" t="s">
        <v>198</v>
      </c>
      <c r="H1023" s="180">
        <v>93.33</v>
      </c>
      <c r="L1023" s="177"/>
      <c r="M1023" s="181"/>
      <c r="N1023" s="182"/>
      <c r="O1023" s="182"/>
      <c r="P1023" s="182"/>
      <c r="Q1023" s="182"/>
      <c r="R1023" s="182"/>
      <c r="S1023" s="182"/>
      <c r="T1023" s="183"/>
      <c r="AT1023" s="178" t="s">
        <v>166</v>
      </c>
      <c r="AU1023" s="178" t="s">
        <v>84</v>
      </c>
      <c r="AV1023" s="176" t="s">
        <v>90</v>
      </c>
      <c r="AW1023" s="176" t="s">
        <v>31</v>
      </c>
      <c r="AX1023" s="176" t="s">
        <v>80</v>
      </c>
      <c r="AY1023" s="178" t="s">
        <v>158</v>
      </c>
    </row>
    <row r="1024" spans="1:65" s="25" customFormat="1" ht="24.2" customHeight="1">
      <c r="A1024" s="21"/>
      <c r="B1024" s="22"/>
      <c r="C1024" s="192" t="s">
        <v>1194</v>
      </c>
      <c r="D1024" s="192" t="s">
        <v>514</v>
      </c>
      <c r="E1024" s="193" t="s">
        <v>1195</v>
      </c>
      <c r="F1024" s="194" t="s">
        <v>1196</v>
      </c>
      <c r="G1024" s="195" t="s">
        <v>173</v>
      </c>
      <c r="H1024" s="196">
        <v>342.52100000000002</v>
      </c>
      <c r="I1024" s="2"/>
      <c r="J1024" s="197">
        <f>ROUND(I1024*H1024,2)</f>
        <v>0</v>
      </c>
      <c r="K1024" s="194" t="s">
        <v>164</v>
      </c>
      <c r="L1024" s="198"/>
      <c r="M1024" s="199" t="s">
        <v>1</v>
      </c>
      <c r="N1024" s="200" t="s">
        <v>40</v>
      </c>
      <c r="O1024" s="49"/>
      <c r="P1024" s="156">
        <f>O1024*H1024</f>
        <v>0</v>
      </c>
      <c r="Q1024" s="156">
        <v>4.4999999999999999E-4</v>
      </c>
      <c r="R1024" s="156">
        <f>Q1024*H1024</f>
        <v>0.15413445000000001</v>
      </c>
      <c r="S1024" s="156">
        <v>0</v>
      </c>
      <c r="T1024" s="157">
        <f>S1024*H1024</f>
        <v>0</v>
      </c>
      <c r="U1024" s="21"/>
      <c r="V1024" s="21"/>
      <c r="W1024" s="21"/>
      <c r="X1024" s="21"/>
      <c r="Y1024" s="21"/>
      <c r="Z1024" s="21"/>
      <c r="AA1024" s="21"/>
      <c r="AB1024" s="21"/>
      <c r="AC1024" s="21"/>
      <c r="AD1024" s="21"/>
      <c r="AE1024" s="21"/>
      <c r="AR1024" s="158" t="s">
        <v>527</v>
      </c>
      <c r="AT1024" s="158" t="s">
        <v>514</v>
      </c>
      <c r="AU1024" s="158" t="s">
        <v>84</v>
      </c>
      <c r="AY1024" s="8" t="s">
        <v>158</v>
      </c>
      <c r="BE1024" s="159">
        <f>IF(N1024="základní",J1024,0)</f>
        <v>0</v>
      </c>
      <c r="BF1024" s="159">
        <f>IF(N1024="snížená",J1024,0)</f>
        <v>0</v>
      </c>
      <c r="BG1024" s="159">
        <f>IF(N1024="zákl. přenesená",J1024,0)</f>
        <v>0</v>
      </c>
      <c r="BH1024" s="159">
        <f>IF(N1024="sníž. přenesená",J1024,0)</f>
        <v>0</v>
      </c>
      <c r="BI1024" s="159">
        <f>IF(N1024="nulová",J1024,0)</f>
        <v>0</v>
      </c>
      <c r="BJ1024" s="8" t="s">
        <v>80</v>
      </c>
      <c r="BK1024" s="159">
        <f>ROUND(I1024*H1024,2)</f>
        <v>0</v>
      </c>
      <c r="BL1024" s="8" t="s">
        <v>403</v>
      </c>
      <c r="BM1024" s="158" t="s">
        <v>1197</v>
      </c>
    </row>
    <row r="1025" spans="1:65" s="168" customFormat="1">
      <c r="B1025" s="169"/>
      <c r="D1025" s="162" t="s">
        <v>166</v>
      </c>
      <c r="F1025" s="171" t="s">
        <v>1198</v>
      </c>
      <c r="H1025" s="172">
        <v>342.52100000000002</v>
      </c>
      <c r="L1025" s="169"/>
      <c r="M1025" s="173"/>
      <c r="N1025" s="174"/>
      <c r="O1025" s="174"/>
      <c r="P1025" s="174"/>
      <c r="Q1025" s="174"/>
      <c r="R1025" s="174"/>
      <c r="S1025" s="174"/>
      <c r="T1025" s="175"/>
      <c r="AT1025" s="170" t="s">
        <v>166</v>
      </c>
      <c r="AU1025" s="170" t="s">
        <v>84</v>
      </c>
      <c r="AV1025" s="168" t="s">
        <v>84</v>
      </c>
      <c r="AW1025" s="168" t="s">
        <v>3</v>
      </c>
      <c r="AX1025" s="168" t="s">
        <v>80</v>
      </c>
      <c r="AY1025" s="170" t="s">
        <v>158</v>
      </c>
    </row>
    <row r="1026" spans="1:65" s="25" customFormat="1" ht="37.700000000000003" customHeight="1">
      <c r="A1026" s="21"/>
      <c r="B1026" s="22"/>
      <c r="C1026" s="148" t="s">
        <v>1199</v>
      </c>
      <c r="D1026" s="148" t="s">
        <v>160</v>
      </c>
      <c r="E1026" s="149" t="s">
        <v>1200</v>
      </c>
      <c r="F1026" s="150" t="s">
        <v>1201</v>
      </c>
      <c r="G1026" s="151" t="s">
        <v>189</v>
      </c>
      <c r="H1026" s="152">
        <v>216.45</v>
      </c>
      <c r="I1026" s="1"/>
      <c r="J1026" s="153">
        <f>ROUND(I1026*H1026,2)</f>
        <v>0</v>
      </c>
      <c r="K1026" s="150" t="s">
        <v>164</v>
      </c>
      <c r="L1026" s="22"/>
      <c r="M1026" s="154" t="s">
        <v>1</v>
      </c>
      <c r="N1026" s="155" t="s">
        <v>40</v>
      </c>
      <c r="O1026" s="49"/>
      <c r="P1026" s="156">
        <f>O1026*H1026</f>
        <v>0</v>
      </c>
      <c r="Q1026" s="156">
        <v>6.8900000000000003E-3</v>
      </c>
      <c r="R1026" s="156">
        <f>Q1026*H1026</f>
        <v>1.4913405</v>
      </c>
      <c r="S1026" s="156">
        <v>0</v>
      </c>
      <c r="T1026" s="157">
        <f>S1026*H1026</f>
        <v>0</v>
      </c>
      <c r="U1026" s="21"/>
      <c r="V1026" s="21"/>
      <c r="W1026" s="21"/>
      <c r="X1026" s="21"/>
      <c r="Y1026" s="21"/>
      <c r="Z1026" s="21"/>
      <c r="AA1026" s="21"/>
      <c r="AB1026" s="21"/>
      <c r="AC1026" s="21"/>
      <c r="AD1026" s="21"/>
      <c r="AE1026" s="21"/>
      <c r="AR1026" s="158" t="s">
        <v>403</v>
      </c>
      <c r="AT1026" s="158" t="s">
        <v>160</v>
      </c>
      <c r="AU1026" s="158" t="s">
        <v>84</v>
      </c>
      <c r="AY1026" s="8" t="s">
        <v>158</v>
      </c>
      <c r="BE1026" s="159">
        <f>IF(N1026="základní",J1026,0)</f>
        <v>0</v>
      </c>
      <c r="BF1026" s="159">
        <f>IF(N1026="snížená",J1026,0)</f>
        <v>0</v>
      </c>
      <c r="BG1026" s="159">
        <f>IF(N1026="zákl. přenesená",J1026,0)</f>
        <v>0</v>
      </c>
      <c r="BH1026" s="159">
        <f>IF(N1026="sníž. přenesená",J1026,0)</f>
        <v>0</v>
      </c>
      <c r="BI1026" s="159">
        <f>IF(N1026="nulová",J1026,0)</f>
        <v>0</v>
      </c>
      <c r="BJ1026" s="8" t="s">
        <v>80</v>
      </c>
      <c r="BK1026" s="159">
        <f>ROUND(I1026*H1026,2)</f>
        <v>0</v>
      </c>
      <c r="BL1026" s="8" t="s">
        <v>403</v>
      </c>
      <c r="BM1026" s="158" t="s">
        <v>1202</v>
      </c>
    </row>
    <row r="1027" spans="1:65" s="160" customFormat="1">
      <c r="B1027" s="161"/>
      <c r="D1027" s="162" t="s">
        <v>166</v>
      </c>
      <c r="E1027" s="163" t="s">
        <v>1</v>
      </c>
      <c r="F1027" s="164" t="s">
        <v>826</v>
      </c>
      <c r="H1027" s="163" t="s">
        <v>1</v>
      </c>
      <c r="L1027" s="161"/>
      <c r="M1027" s="165"/>
      <c r="N1027" s="166"/>
      <c r="O1027" s="166"/>
      <c r="P1027" s="166"/>
      <c r="Q1027" s="166"/>
      <c r="R1027" s="166"/>
      <c r="S1027" s="166"/>
      <c r="T1027" s="167"/>
      <c r="AT1027" s="163" t="s">
        <v>166</v>
      </c>
      <c r="AU1027" s="163" t="s">
        <v>84</v>
      </c>
      <c r="AV1027" s="160" t="s">
        <v>80</v>
      </c>
      <c r="AW1027" s="160" t="s">
        <v>31</v>
      </c>
      <c r="AX1027" s="160" t="s">
        <v>75</v>
      </c>
      <c r="AY1027" s="163" t="s">
        <v>158</v>
      </c>
    </row>
    <row r="1028" spans="1:65" s="160" customFormat="1">
      <c r="B1028" s="161"/>
      <c r="D1028" s="162" t="s">
        <v>166</v>
      </c>
      <c r="E1028" s="163" t="s">
        <v>1</v>
      </c>
      <c r="F1028" s="164" t="s">
        <v>204</v>
      </c>
      <c r="H1028" s="163" t="s">
        <v>1</v>
      </c>
      <c r="L1028" s="161"/>
      <c r="M1028" s="165"/>
      <c r="N1028" s="166"/>
      <c r="O1028" s="166"/>
      <c r="P1028" s="166"/>
      <c r="Q1028" s="166"/>
      <c r="R1028" s="166"/>
      <c r="S1028" s="166"/>
      <c r="T1028" s="167"/>
      <c r="AT1028" s="163" t="s">
        <v>166</v>
      </c>
      <c r="AU1028" s="163" t="s">
        <v>84</v>
      </c>
      <c r="AV1028" s="160" t="s">
        <v>80</v>
      </c>
      <c r="AW1028" s="160" t="s">
        <v>31</v>
      </c>
      <c r="AX1028" s="160" t="s">
        <v>75</v>
      </c>
      <c r="AY1028" s="163" t="s">
        <v>158</v>
      </c>
    </row>
    <row r="1029" spans="1:65" s="168" customFormat="1">
      <c r="B1029" s="169"/>
      <c r="D1029" s="162" t="s">
        <v>166</v>
      </c>
      <c r="E1029" s="170" t="s">
        <v>1</v>
      </c>
      <c r="F1029" s="171" t="s">
        <v>1203</v>
      </c>
      <c r="H1029" s="172">
        <v>86.01</v>
      </c>
      <c r="L1029" s="169"/>
      <c r="M1029" s="173"/>
      <c r="N1029" s="174"/>
      <c r="O1029" s="174"/>
      <c r="P1029" s="174"/>
      <c r="Q1029" s="174"/>
      <c r="R1029" s="174"/>
      <c r="S1029" s="174"/>
      <c r="T1029" s="175"/>
      <c r="AT1029" s="170" t="s">
        <v>166</v>
      </c>
      <c r="AU1029" s="170" t="s">
        <v>84</v>
      </c>
      <c r="AV1029" s="168" t="s">
        <v>84</v>
      </c>
      <c r="AW1029" s="168" t="s">
        <v>31</v>
      </c>
      <c r="AX1029" s="168" t="s">
        <v>75</v>
      </c>
      <c r="AY1029" s="170" t="s">
        <v>158</v>
      </c>
    </row>
    <row r="1030" spans="1:65" s="160" customFormat="1">
      <c r="B1030" s="161"/>
      <c r="D1030" s="162" t="s">
        <v>166</v>
      </c>
      <c r="E1030" s="163" t="s">
        <v>1</v>
      </c>
      <c r="F1030" s="164" t="s">
        <v>206</v>
      </c>
      <c r="H1030" s="163" t="s">
        <v>1</v>
      </c>
      <c r="L1030" s="161"/>
      <c r="M1030" s="165"/>
      <c r="N1030" s="166"/>
      <c r="O1030" s="166"/>
      <c r="P1030" s="166"/>
      <c r="Q1030" s="166"/>
      <c r="R1030" s="166"/>
      <c r="S1030" s="166"/>
      <c r="T1030" s="167"/>
      <c r="AT1030" s="163" t="s">
        <v>166</v>
      </c>
      <c r="AU1030" s="163" t="s">
        <v>84</v>
      </c>
      <c r="AV1030" s="160" t="s">
        <v>80</v>
      </c>
      <c r="AW1030" s="160" t="s">
        <v>31</v>
      </c>
      <c r="AX1030" s="160" t="s">
        <v>75</v>
      </c>
      <c r="AY1030" s="163" t="s">
        <v>158</v>
      </c>
    </row>
    <row r="1031" spans="1:65" s="168" customFormat="1">
      <c r="B1031" s="169"/>
      <c r="D1031" s="162" t="s">
        <v>166</v>
      </c>
      <c r="E1031" s="170" t="s">
        <v>1</v>
      </c>
      <c r="F1031" s="171" t="s">
        <v>1204</v>
      </c>
      <c r="H1031" s="172">
        <v>16.809999999999999</v>
      </c>
      <c r="L1031" s="169"/>
      <c r="M1031" s="173"/>
      <c r="N1031" s="174"/>
      <c r="O1031" s="174"/>
      <c r="P1031" s="174"/>
      <c r="Q1031" s="174"/>
      <c r="R1031" s="174"/>
      <c r="S1031" s="174"/>
      <c r="T1031" s="175"/>
      <c r="AT1031" s="170" t="s">
        <v>166</v>
      </c>
      <c r="AU1031" s="170" t="s">
        <v>84</v>
      </c>
      <c r="AV1031" s="168" t="s">
        <v>84</v>
      </c>
      <c r="AW1031" s="168" t="s">
        <v>31</v>
      </c>
      <c r="AX1031" s="168" t="s">
        <v>75</v>
      </c>
      <c r="AY1031" s="170" t="s">
        <v>158</v>
      </c>
    </row>
    <row r="1032" spans="1:65" s="168" customFormat="1">
      <c r="B1032" s="169"/>
      <c r="D1032" s="162" t="s">
        <v>166</v>
      </c>
      <c r="E1032" s="170" t="s">
        <v>1</v>
      </c>
      <c r="F1032" s="171" t="s">
        <v>1205</v>
      </c>
      <c r="H1032" s="172">
        <v>26.67</v>
      </c>
      <c r="L1032" s="169"/>
      <c r="M1032" s="173"/>
      <c r="N1032" s="174"/>
      <c r="O1032" s="174"/>
      <c r="P1032" s="174"/>
      <c r="Q1032" s="174"/>
      <c r="R1032" s="174"/>
      <c r="S1032" s="174"/>
      <c r="T1032" s="175"/>
      <c r="AT1032" s="170" t="s">
        <v>166</v>
      </c>
      <c r="AU1032" s="170" t="s">
        <v>84</v>
      </c>
      <c r="AV1032" s="168" t="s">
        <v>84</v>
      </c>
      <c r="AW1032" s="168" t="s">
        <v>31</v>
      </c>
      <c r="AX1032" s="168" t="s">
        <v>75</v>
      </c>
      <c r="AY1032" s="170" t="s">
        <v>158</v>
      </c>
    </row>
    <row r="1033" spans="1:65" s="160" customFormat="1">
      <c r="B1033" s="161"/>
      <c r="D1033" s="162" t="s">
        <v>166</v>
      </c>
      <c r="E1033" s="163" t="s">
        <v>1</v>
      </c>
      <c r="F1033" s="164" t="s">
        <v>293</v>
      </c>
      <c r="H1033" s="163" t="s">
        <v>1</v>
      </c>
      <c r="L1033" s="161"/>
      <c r="M1033" s="165"/>
      <c r="N1033" s="166"/>
      <c r="O1033" s="166"/>
      <c r="P1033" s="166"/>
      <c r="Q1033" s="166"/>
      <c r="R1033" s="166"/>
      <c r="S1033" s="166"/>
      <c r="T1033" s="167"/>
      <c r="AT1033" s="163" t="s">
        <v>166</v>
      </c>
      <c r="AU1033" s="163" t="s">
        <v>84</v>
      </c>
      <c r="AV1033" s="160" t="s">
        <v>80</v>
      </c>
      <c r="AW1033" s="160" t="s">
        <v>31</v>
      </c>
      <c r="AX1033" s="160" t="s">
        <v>75</v>
      </c>
      <c r="AY1033" s="163" t="s">
        <v>158</v>
      </c>
    </row>
    <row r="1034" spans="1:65" s="168" customFormat="1">
      <c r="B1034" s="169"/>
      <c r="D1034" s="162" t="s">
        <v>166</v>
      </c>
      <c r="E1034" s="170" t="s">
        <v>1</v>
      </c>
      <c r="F1034" s="171" t="s">
        <v>1206</v>
      </c>
      <c r="H1034" s="172">
        <v>86.96</v>
      </c>
      <c r="L1034" s="169"/>
      <c r="M1034" s="173"/>
      <c r="N1034" s="174"/>
      <c r="O1034" s="174"/>
      <c r="P1034" s="174"/>
      <c r="Q1034" s="174"/>
      <c r="R1034" s="174"/>
      <c r="S1034" s="174"/>
      <c r="T1034" s="175"/>
      <c r="AT1034" s="170" t="s">
        <v>166</v>
      </c>
      <c r="AU1034" s="170" t="s">
        <v>84</v>
      </c>
      <c r="AV1034" s="168" t="s">
        <v>84</v>
      </c>
      <c r="AW1034" s="168" t="s">
        <v>31</v>
      </c>
      <c r="AX1034" s="168" t="s">
        <v>75</v>
      </c>
      <c r="AY1034" s="170" t="s">
        <v>158</v>
      </c>
    </row>
    <row r="1035" spans="1:65" s="176" customFormat="1">
      <c r="B1035" s="177"/>
      <c r="D1035" s="162" t="s">
        <v>166</v>
      </c>
      <c r="E1035" s="178" t="s">
        <v>1</v>
      </c>
      <c r="F1035" s="179" t="s">
        <v>198</v>
      </c>
      <c r="H1035" s="180">
        <v>216.45</v>
      </c>
      <c r="L1035" s="177"/>
      <c r="M1035" s="181"/>
      <c r="N1035" s="182"/>
      <c r="O1035" s="182"/>
      <c r="P1035" s="182"/>
      <c r="Q1035" s="182"/>
      <c r="R1035" s="182"/>
      <c r="S1035" s="182"/>
      <c r="T1035" s="183"/>
      <c r="AT1035" s="178" t="s">
        <v>166</v>
      </c>
      <c r="AU1035" s="178" t="s">
        <v>84</v>
      </c>
      <c r="AV1035" s="176" t="s">
        <v>90</v>
      </c>
      <c r="AW1035" s="176" t="s">
        <v>31</v>
      </c>
      <c r="AX1035" s="176" t="s">
        <v>80</v>
      </c>
      <c r="AY1035" s="178" t="s">
        <v>158</v>
      </c>
    </row>
    <row r="1036" spans="1:65" s="25" customFormat="1" ht="44.25" customHeight="1">
      <c r="A1036" s="21"/>
      <c r="B1036" s="22"/>
      <c r="C1036" s="192" t="s">
        <v>1207</v>
      </c>
      <c r="D1036" s="192" t="s">
        <v>514</v>
      </c>
      <c r="E1036" s="193" t="s">
        <v>1178</v>
      </c>
      <c r="F1036" s="194" t="s">
        <v>1179</v>
      </c>
      <c r="G1036" s="195" t="s">
        <v>189</v>
      </c>
      <c r="H1036" s="196">
        <v>238.095</v>
      </c>
      <c r="I1036" s="2"/>
      <c r="J1036" s="197">
        <f>ROUND(I1036*H1036,2)</f>
        <v>0</v>
      </c>
      <c r="K1036" s="194" t="s">
        <v>164</v>
      </c>
      <c r="L1036" s="198"/>
      <c r="M1036" s="199" t="s">
        <v>1</v>
      </c>
      <c r="N1036" s="200" t="s">
        <v>40</v>
      </c>
      <c r="O1036" s="49"/>
      <c r="P1036" s="156">
        <f>O1036*H1036</f>
        <v>0</v>
      </c>
      <c r="Q1036" s="156">
        <v>1.9199999999999998E-2</v>
      </c>
      <c r="R1036" s="156">
        <f>Q1036*H1036</f>
        <v>4.5714239999999995</v>
      </c>
      <c r="S1036" s="156">
        <v>0</v>
      </c>
      <c r="T1036" s="157">
        <f>S1036*H1036</f>
        <v>0</v>
      </c>
      <c r="U1036" s="21"/>
      <c r="V1036" s="21"/>
      <c r="W1036" s="21"/>
      <c r="X1036" s="21"/>
      <c r="Y1036" s="21"/>
      <c r="Z1036" s="21"/>
      <c r="AA1036" s="21"/>
      <c r="AB1036" s="21"/>
      <c r="AC1036" s="21"/>
      <c r="AD1036" s="21"/>
      <c r="AE1036" s="21"/>
      <c r="AR1036" s="158" t="s">
        <v>527</v>
      </c>
      <c r="AT1036" s="158" t="s">
        <v>514</v>
      </c>
      <c r="AU1036" s="158" t="s">
        <v>84</v>
      </c>
      <c r="AY1036" s="8" t="s">
        <v>158</v>
      </c>
      <c r="BE1036" s="159">
        <f>IF(N1036="základní",J1036,0)</f>
        <v>0</v>
      </c>
      <c r="BF1036" s="159">
        <f>IF(N1036="snížená",J1036,0)</f>
        <v>0</v>
      </c>
      <c r="BG1036" s="159">
        <f>IF(N1036="zákl. přenesená",J1036,0)</f>
        <v>0</v>
      </c>
      <c r="BH1036" s="159">
        <f>IF(N1036="sníž. přenesená",J1036,0)</f>
        <v>0</v>
      </c>
      <c r="BI1036" s="159">
        <f>IF(N1036="nulová",J1036,0)</f>
        <v>0</v>
      </c>
      <c r="BJ1036" s="8" t="s">
        <v>80</v>
      </c>
      <c r="BK1036" s="159">
        <f>ROUND(I1036*H1036,2)</f>
        <v>0</v>
      </c>
      <c r="BL1036" s="8" t="s">
        <v>403</v>
      </c>
      <c r="BM1036" s="158" t="s">
        <v>1208</v>
      </c>
    </row>
    <row r="1037" spans="1:65" s="168" customFormat="1">
      <c r="B1037" s="169"/>
      <c r="D1037" s="162" t="s">
        <v>166</v>
      </c>
      <c r="F1037" s="171" t="s">
        <v>1209</v>
      </c>
      <c r="H1037" s="172">
        <v>238.095</v>
      </c>
      <c r="L1037" s="169"/>
      <c r="M1037" s="173"/>
      <c r="N1037" s="174"/>
      <c r="O1037" s="174"/>
      <c r="P1037" s="174"/>
      <c r="Q1037" s="174"/>
      <c r="R1037" s="174"/>
      <c r="S1037" s="174"/>
      <c r="T1037" s="175"/>
      <c r="AT1037" s="170" t="s">
        <v>166</v>
      </c>
      <c r="AU1037" s="170" t="s">
        <v>84</v>
      </c>
      <c r="AV1037" s="168" t="s">
        <v>84</v>
      </c>
      <c r="AW1037" s="168" t="s">
        <v>3</v>
      </c>
      <c r="AX1037" s="168" t="s">
        <v>80</v>
      </c>
      <c r="AY1037" s="170" t="s">
        <v>158</v>
      </c>
    </row>
    <row r="1038" spans="1:65" s="25" customFormat="1" ht="37.700000000000003" customHeight="1">
      <c r="A1038" s="21"/>
      <c r="B1038" s="22"/>
      <c r="C1038" s="148" t="s">
        <v>1210</v>
      </c>
      <c r="D1038" s="148" t="s">
        <v>160</v>
      </c>
      <c r="E1038" s="149" t="s">
        <v>1200</v>
      </c>
      <c r="F1038" s="150" t="s">
        <v>1201</v>
      </c>
      <c r="G1038" s="151" t="s">
        <v>189</v>
      </c>
      <c r="H1038" s="152">
        <v>3.05</v>
      </c>
      <c r="I1038" s="1"/>
      <c r="J1038" s="153">
        <f>ROUND(I1038*H1038,2)</f>
        <v>0</v>
      </c>
      <c r="K1038" s="150" t="s">
        <v>164</v>
      </c>
      <c r="L1038" s="22"/>
      <c r="M1038" s="154" t="s">
        <v>1</v>
      </c>
      <c r="N1038" s="155" t="s">
        <v>40</v>
      </c>
      <c r="O1038" s="49"/>
      <c r="P1038" s="156">
        <f>O1038*H1038</f>
        <v>0</v>
      </c>
      <c r="Q1038" s="156">
        <v>6.8900000000000003E-3</v>
      </c>
      <c r="R1038" s="156">
        <f>Q1038*H1038</f>
        <v>2.1014499999999998E-2</v>
      </c>
      <c r="S1038" s="156">
        <v>0</v>
      </c>
      <c r="T1038" s="157">
        <f>S1038*H1038</f>
        <v>0</v>
      </c>
      <c r="U1038" s="21"/>
      <c r="V1038" s="21"/>
      <c r="W1038" s="21"/>
      <c r="X1038" s="21"/>
      <c r="Y1038" s="21"/>
      <c r="Z1038" s="21"/>
      <c r="AA1038" s="21"/>
      <c r="AB1038" s="21"/>
      <c r="AC1038" s="21"/>
      <c r="AD1038" s="21"/>
      <c r="AE1038" s="21"/>
      <c r="AR1038" s="158" t="s">
        <v>403</v>
      </c>
      <c r="AT1038" s="158" t="s">
        <v>160</v>
      </c>
      <c r="AU1038" s="158" t="s">
        <v>84</v>
      </c>
      <c r="AY1038" s="8" t="s">
        <v>158</v>
      </c>
      <c r="BE1038" s="159">
        <f>IF(N1038="základní",J1038,0)</f>
        <v>0</v>
      </c>
      <c r="BF1038" s="159">
        <f>IF(N1038="snížená",J1038,0)</f>
        <v>0</v>
      </c>
      <c r="BG1038" s="159">
        <f>IF(N1038="zákl. přenesená",J1038,0)</f>
        <v>0</v>
      </c>
      <c r="BH1038" s="159">
        <f>IF(N1038="sníž. přenesená",J1038,0)</f>
        <v>0</v>
      </c>
      <c r="BI1038" s="159">
        <f>IF(N1038="nulová",J1038,0)</f>
        <v>0</v>
      </c>
      <c r="BJ1038" s="8" t="s">
        <v>80</v>
      </c>
      <c r="BK1038" s="159">
        <f>ROUND(I1038*H1038,2)</f>
        <v>0</v>
      </c>
      <c r="BL1038" s="8" t="s">
        <v>403</v>
      </c>
      <c r="BM1038" s="158" t="s">
        <v>1211</v>
      </c>
    </row>
    <row r="1039" spans="1:65" s="160" customFormat="1">
      <c r="B1039" s="161"/>
      <c r="D1039" s="162" t="s">
        <v>166</v>
      </c>
      <c r="E1039" s="163" t="s">
        <v>1</v>
      </c>
      <c r="F1039" s="164" t="s">
        <v>204</v>
      </c>
      <c r="H1039" s="163" t="s">
        <v>1</v>
      </c>
      <c r="L1039" s="161"/>
      <c r="M1039" s="165"/>
      <c r="N1039" s="166"/>
      <c r="O1039" s="166"/>
      <c r="P1039" s="166"/>
      <c r="Q1039" s="166"/>
      <c r="R1039" s="166"/>
      <c r="S1039" s="166"/>
      <c r="T1039" s="167"/>
      <c r="AT1039" s="163" t="s">
        <v>166</v>
      </c>
      <c r="AU1039" s="163" t="s">
        <v>84</v>
      </c>
      <c r="AV1039" s="160" t="s">
        <v>80</v>
      </c>
      <c r="AW1039" s="160" t="s">
        <v>31</v>
      </c>
      <c r="AX1039" s="160" t="s">
        <v>75</v>
      </c>
      <c r="AY1039" s="163" t="s">
        <v>158</v>
      </c>
    </row>
    <row r="1040" spans="1:65" s="168" customFormat="1">
      <c r="B1040" s="169"/>
      <c r="D1040" s="162" t="s">
        <v>166</v>
      </c>
      <c r="E1040" s="170" t="s">
        <v>1</v>
      </c>
      <c r="F1040" s="171" t="s">
        <v>1212</v>
      </c>
      <c r="H1040" s="172">
        <v>3.05</v>
      </c>
      <c r="L1040" s="169"/>
      <c r="M1040" s="173"/>
      <c r="N1040" s="174"/>
      <c r="O1040" s="174"/>
      <c r="P1040" s="174"/>
      <c r="Q1040" s="174"/>
      <c r="R1040" s="174"/>
      <c r="S1040" s="174"/>
      <c r="T1040" s="175"/>
      <c r="AT1040" s="170" t="s">
        <v>166</v>
      </c>
      <c r="AU1040" s="170" t="s">
        <v>84</v>
      </c>
      <c r="AV1040" s="168" t="s">
        <v>84</v>
      </c>
      <c r="AW1040" s="168" t="s">
        <v>31</v>
      </c>
      <c r="AX1040" s="168" t="s">
        <v>80</v>
      </c>
      <c r="AY1040" s="170" t="s">
        <v>158</v>
      </c>
    </row>
    <row r="1041" spans="1:65" s="25" customFormat="1" ht="44.25" customHeight="1">
      <c r="A1041" s="21"/>
      <c r="B1041" s="22"/>
      <c r="C1041" s="192" t="s">
        <v>1213</v>
      </c>
      <c r="D1041" s="192" t="s">
        <v>514</v>
      </c>
      <c r="E1041" s="193" t="s">
        <v>1214</v>
      </c>
      <c r="F1041" s="194" t="s">
        <v>1215</v>
      </c>
      <c r="G1041" s="195" t="s">
        <v>189</v>
      </c>
      <c r="H1041" s="196">
        <v>3.355</v>
      </c>
      <c r="I1041" s="2"/>
      <c r="J1041" s="197">
        <f>ROUND(I1041*H1041,2)</f>
        <v>0</v>
      </c>
      <c r="K1041" s="194" t="s">
        <v>1</v>
      </c>
      <c r="L1041" s="198"/>
      <c r="M1041" s="199" t="s">
        <v>1</v>
      </c>
      <c r="N1041" s="200" t="s">
        <v>40</v>
      </c>
      <c r="O1041" s="49"/>
      <c r="P1041" s="156">
        <f>O1041*H1041</f>
        <v>0</v>
      </c>
      <c r="Q1041" s="156">
        <v>1.9199999999999998E-2</v>
      </c>
      <c r="R1041" s="156">
        <f>Q1041*H1041</f>
        <v>6.4415999999999987E-2</v>
      </c>
      <c r="S1041" s="156">
        <v>0</v>
      </c>
      <c r="T1041" s="157">
        <f>S1041*H1041</f>
        <v>0</v>
      </c>
      <c r="U1041" s="21"/>
      <c r="V1041" s="21"/>
      <c r="W1041" s="21"/>
      <c r="X1041" s="21"/>
      <c r="Y1041" s="21"/>
      <c r="Z1041" s="21"/>
      <c r="AA1041" s="21"/>
      <c r="AB1041" s="21"/>
      <c r="AC1041" s="21"/>
      <c r="AD1041" s="21"/>
      <c r="AE1041" s="21"/>
      <c r="AR1041" s="158" t="s">
        <v>527</v>
      </c>
      <c r="AT1041" s="158" t="s">
        <v>514</v>
      </c>
      <c r="AU1041" s="158" t="s">
        <v>84</v>
      </c>
      <c r="AY1041" s="8" t="s">
        <v>158</v>
      </c>
      <c r="BE1041" s="159">
        <f>IF(N1041="základní",J1041,0)</f>
        <v>0</v>
      </c>
      <c r="BF1041" s="159">
        <f>IF(N1041="snížená",J1041,0)</f>
        <v>0</v>
      </c>
      <c r="BG1041" s="159">
        <f>IF(N1041="zákl. přenesená",J1041,0)</f>
        <v>0</v>
      </c>
      <c r="BH1041" s="159">
        <f>IF(N1041="sníž. přenesená",J1041,0)</f>
        <v>0</v>
      </c>
      <c r="BI1041" s="159">
        <f>IF(N1041="nulová",J1041,0)</f>
        <v>0</v>
      </c>
      <c r="BJ1041" s="8" t="s">
        <v>80</v>
      </c>
      <c r="BK1041" s="159">
        <f>ROUND(I1041*H1041,2)</f>
        <v>0</v>
      </c>
      <c r="BL1041" s="8" t="s">
        <v>403</v>
      </c>
      <c r="BM1041" s="158" t="s">
        <v>1216</v>
      </c>
    </row>
    <row r="1042" spans="1:65" s="168" customFormat="1">
      <c r="B1042" s="169"/>
      <c r="D1042" s="162" t="s">
        <v>166</v>
      </c>
      <c r="F1042" s="171" t="s">
        <v>1217</v>
      </c>
      <c r="H1042" s="172">
        <v>3.355</v>
      </c>
      <c r="L1042" s="169"/>
      <c r="M1042" s="173"/>
      <c r="N1042" s="174"/>
      <c r="O1042" s="174"/>
      <c r="P1042" s="174"/>
      <c r="Q1042" s="174"/>
      <c r="R1042" s="174"/>
      <c r="S1042" s="174"/>
      <c r="T1042" s="175"/>
      <c r="AT1042" s="170" t="s">
        <v>166</v>
      </c>
      <c r="AU1042" s="170" t="s">
        <v>84</v>
      </c>
      <c r="AV1042" s="168" t="s">
        <v>84</v>
      </c>
      <c r="AW1042" s="168" t="s">
        <v>3</v>
      </c>
      <c r="AX1042" s="168" t="s">
        <v>80</v>
      </c>
      <c r="AY1042" s="170" t="s">
        <v>158</v>
      </c>
    </row>
    <row r="1043" spans="1:65" s="25" customFormat="1" ht="24.2" customHeight="1">
      <c r="A1043" s="21"/>
      <c r="B1043" s="22"/>
      <c r="C1043" s="148" t="s">
        <v>1218</v>
      </c>
      <c r="D1043" s="148" t="s">
        <v>160</v>
      </c>
      <c r="E1043" s="149" t="s">
        <v>1219</v>
      </c>
      <c r="F1043" s="150" t="s">
        <v>1220</v>
      </c>
      <c r="G1043" s="151" t="s">
        <v>189</v>
      </c>
      <c r="H1043" s="152">
        <v>148.04</v>
      </c>
      <c r="I1043" s="1"/>
      <c r="J1043" s="153">
        <f>ROUND(I1043*H1043,2)</f>
        <v>0</v>
      </c>
      <c r="K1043" s="150" t="s">
        <v>164</v>
      </c>
      <c r="L1043" s="22"/>
      <c r="M1043" s="154" t="s">
        <v>1</v>
      </c>
      <c r="N1043" s="155" t="s">
        <v>40</v>
      </c>
      <c r="O1043" s="49"/>
      <c r="P1043" s="156">
        <f>O1043*H1043</f>
        <v>0</v>
      </c>
      <c r="Q1043" s="156">
        <v>0</v>
      </c>
      <c r="R1043" s="156">
        <f>Q1043*H1043</f>
        <v>0</v>
      </c>
      <c r="S1043" s="156">
        <v>0</v>
      </c>
      <c r="T1043" s="157">
        <f>S1043*H1043</f>
        <v>0</v>
      </c>
      <c r="U1043" s="21"/>
      <c r="V1043" s="21"/>
      <c r="W1043" s="21"/>
      <c r="X1043" s="21"/>
      <c r="Y1043" s="21"/>
      <c r="Z1043" s="21"/>
      <c r="AA1043" s="21"/>
      <c r="AB1043" s="21"/>
      <c r="AC1043" s="21"/>
      <c r="AD1043" s="21"/>
      <c r="AE1043" s="21"/>
      <c r="AR1043" s="158" t="s">
        <v>403</v>
      </c>
      <c r="AT1043" s="158" t="s">
        <v>160</v>
      </c>
      <c r="AU1043" s="158" t="s">
        <v>84</v>
      </c>
      <c r="AY1043" s="8" t="s">
        <v>158</v>
      </c>
      <c r="BE1043" s="159">
        <f>IF(N1043="základní",J1043,0)</f>
        <v>0</v>
      </c>
      <c r="BF1043" s="159">
        <f>IF(N1043="snížená",J1043,0)</f>
        <v>0</v>
      </c>
      <c r="BG1043" s="159">
        <f>IF(N1043="zákl. přenesená",J1043,0)</f>
        <v>0</v>
      </c>
      <c r="BH1043" s="159">
        <f>IF(N1043="sníž. přenesená",J1043,0)</f>
        <v>0</v>
      </c>
      <c r="BI1043" s="159">
        <f>IF(N1043="nulová",J1043,0)</f>
        <v>0</v>
      </c>
      <c r="BJ1043" s="8" t="s">
        <v>80</v>
      </c>
      <c r="BK1043" s="159">
        <f>ROUND(I1043*H1043,2)</f>
        <v>0</v>
      </c>
      <c r="BL1043" s="8" t="s">
        <v>403</v>
      </c>
      <c r="BM1043" s="158" t="s">
        <v>1221</v>
      </c>
    </row>
    <row r="1044" spans="1:65" s="160" customFormat="1">
      <c r="B1044" s="161"/>
      <c r="D1044" s="162" t="s">
        <v>166</v>
      </c>
      <c r="E1044" s="163" t="s">
        <v>1</v>
      </c>
      <c r="F1044" s="164" t="s">
        <v>826</v>
      </c>
      <c r="H1044" s="163" t="s">
        <v>1</v>
      </c>
      <c r="L1044" s="161"/>
      <c r="M1044" s="165"/>
      <c r="N1044" s="166"/>
      <c r="O1044" s="166"/>
      <c r="P1044" s="166"/>
      <c r="Q1044" s="166"/>
      <c r="R1044" s="166"/>
      <c r="S1044" s="166"/>
      <c r="T1044" s="167"/>
      <c r="AT1044" s="163" t="s">
        <v>166</v>
      </c>
      <c r="AU1044" s="163" t="s">
        <v>84</v>
      </c>
      <c r="AV1044" s="160" t="s">
        <v>80</v>
      </c>
      <c r="AW1044" s="160" t="s">
        <v>31</v>
      </c>
      <c r="AX1044" s="160" t="s">
        <v>75</v>
      </c>
      <c r="AY1044" s="163" t="s">
        <v>158</v>
      </c>
    </row>
    <row r="1045" spans="1:65" s="160" customFormat="1">
      <c r="B1045" s="161"/>
      <c r="D1045" s="162" t="s">
        <v>166</v>
      </c>
      <c r="E1045" s="163" t="s">
        <v>1</v>
      </c>
      <c r="F1045" s="164" t="s">
        <v>204</v>
      </c>
      <c r="H1045" s="163" t="s">
        <v>1</v>
      </c>
      <c r="L1045" s="161"/>
      <c r="M1045" s="165"/>
      <c r="N1045" s="166"/>
      <c r="O1045" s="166"/>
      <c r="P1045" s="166"/>
      <c r="Q1045" s="166"/>
      <c r="R1045" s="166"/>
      <c r="S1045" s="166"/>
      <c r="T1045" s="167"/>
      <c r="AT1045" s="163" t="s">
        <v>166</v>
      </c>
      <c r="AU1045" s="163" t="s">
        <v>84</v>
      </c>
      <c r="AV1045" s="160" t="s">
        <v>80</v>
      </c>
      <c r="AW1045" s="160" t="s">
        <v>31</v>
      </c>
      <c r="AX1045" s="160" t="s">
        <v>75</v>
      </c>
      <c r="AY1045" s="163" t="s">
        <v>158</v>
      </c>
    </row>
    <row r="1046" spans="1:65" s="168" customFormat="1">
      <c r="B1046" s="169"/>
      <c r="D1046" s="162" t="s">
        <v>166</v>
      </c>
      <c r="E1046" s="170" t="s">
        <v>1</v>
      </c>
      <c r="F1046" s="171" t="s">
        <v>1222</v>
      </c>
      <c r="H1046" s="172">
        <v>17.600000000000001</v>
      </c>
      <c r="L1046" s="169"/>
      <c r="M1046" s="173"/>
      <c r="N1046" s="174"/>
      <c r="O1046" s="174"/>
      <c r="P1046" s="174"/>
      <c r="Q1046" s="174"/>
      <c r="R1046" s="174"/>
      <c r="S1046" s="174"/>
      <c r="T1046" s="175"/>
      <c r="AT1046" s="170" t="s">
        <v>166</v>
      </c>
      <c r="AU1046" s="170" t="s">
        <v>84</v>
      </c>
      <c r="AV1046" s="168" t="s">
        <v>84</v>
      </c>
      <c r="AW1046" s="168" t="s">
        <v>31</v>
      </c>
      <c r="AX1046" s="168" t="s">
        <v>75</v>
      </c>
      <c r="AY1046" s="170" t="s">
        <v>158</v>
      </c>
    </row>
    <row r="1047" spans="1:65" s="160" customFormat="1">
      <c r="B1047" s="161"/>
      <c r="D1047" s="162" t="s">
        <v>166</v>
      </c>
      <c r="E1047" s="163" t="s">
        <v>1</v>
      </c>
      <c r="F1047" s="164" t="s">
        <v>206</v>
      </c>
      <c r="H1047" s="163" t="s">
        <v>1</v>
      </c>
      <c r="L1047" s="161"/>
      <c r="M1047" s="165"/>
      <c r="N1047" s="166"/>
      <c r="O1047" s="166"/>
      <c r="P1047" s="166"/>
      <c r="Q1047" s="166"/>
      <c r="R1047" s="166"/>
      <c r="S1047" s="166"/>
      <c r="T1047" s="167"/>
      <c r="AT1047" s="163" t="s">
        <v>166</v>
      </c>
      <c r="AU1047" s="163" t="s">
        <v>84</v>
      </c>
      <c r="AV1047" s="160" t="s">
        <v>80</v>
      </c>
      <c r="AW1047" s="160" t="s">
        <v>31</v>
      </c>
      <c r="AX1047" s="160" t="s">
        <v>75</v>
      </c>
      <c r="AY1047" s="163" t="s">
        <v>158</v>
      </c>
    </row>
    <row r="1048" spans="1:65" s="168" customFormat="1">
      <c r="B1048" s="169"/>
      <c r="D1048" s="162" t="s">
        <v>166</v>
      </c>
      <c r="E1048" s="170" t="s">
        <v>1</v>
      </c>
      <c r="F1048" s="171" t="s">
        <v>1204</v>
      </c>
      <c r="H1048" s="172">
        <v>16.809999999999999</v>
      </c>
      <c r="L1048" s="169"/>
      <c r="M1048" s="173"/>
      <c r="N1048" s="174"/>
      <c r="O1048" s="174"/>
      <c r="P1048" s="174"/>
      <c r="Q1048" s="174"/>
      <c r="R1048" s="174"/>
      <c r="S1048" s="174"/>
      <c r="T1048" s="175"/>
      <c r="AT1048" s="170" t="s">
        <v>166</v>
      </c>
      <c r="AU1048" s="170" t="s">
        <v>84</v>
      </c>
      <c r="AV1048" s="168" t="s">
        <v>84</v>
      </c>
      <c r="AW1048" s="168" t="s">
        <v>31</v>
      </c>
      <c r="AX1048" s="168" t="s">
        <v>75</v>
      </c>
      <c r="AY1048" s="170" t="s">
        <v>158</v>
      </c>
    </row>
    <row r="1049" spans="1:65" s="168" customFormat="1">
      <c r="B1049" s="169"/>
      <c r="D1049" s="162" t="s">
        <v>166</v>
      </c>
      <c r="E1049" s="170" t="s">
        <v>1</v>
      </c>
      <c r="F1049" s="171" t="s">
        <v>1205</v>
      </c>
      <c r="H1049" s="172">
        <v>26.67</v>
      </c>
      <c r="L1049" s="169"/>
      <c r="M1049" s="173"/>
      <c r="N1049" s="174"/>
      <c r="O1049" s="174"/>
      <c r="P1049" s="174"/>
      <c r="Q1049" s="174"/>
      <c r="R1049" s="174"/>
      <c r="S1049" s="174"/>
      <c r="T1049" s="175"/>
      <c r="AT1049" s="170" t="s">
        <v>166</v>
      </c>
      <c r="AU1049" s="170" t="s">
        <v>84</v>
      </c>
      <c r="AV1049" s="168" t="s">
        <v>84</v>
      </c>
      <c r="AW1049" s="168" t="s">
        <v>31</v>
      </c>
      <c r="AX1049" s="168" t="s">
        <v>75</v>
      </c>
      <c r="AY1049" s="170" t="s">
        <v>158</v>
      </c>
    </row>
    <row r="1050" spans="1:65" s="160" customFormat="1">
      <c r="B1050" s="161"/>
      <c r="D1050" s="162" t="s">
        <v>166</v>
      </c>
      <c r="E1050" s="163" t="s">
        <v>1</v>
      </c>
      <c r="F1050" s="164" t="s">
        <v>293</v>
      </c>
      <c r="H1050" s="163" t="s">
        <v>1</v>
      </c>
      <c r="L1050" s="161"/>
      <c r="M1050" s="165"/>
      <c r="N1050" s="166"/>
      <c r="O1050" s="166"/>
      <c r="P1050" s="166"/>
      <c r="Q1050" s="166"/>
      <c r="R1050" s="166"/>
      <c r="S1050" s="166"/>
      <c r="T1050" s="167"/>
      <c r="AT1050" s="163" t="s">
        <v>166</v>
      </c>
      <c r="AU1050" s="163" t="s">
        <v>84</v>
      </c>
      <c r="AV1050" s="160" t="s">
        <v>80</v>
      </c>
      <c r="AW1050" s="160" t="s">
        <v>31</v>
      </c>
      <c r="AX1050" s="160" t="s">
        <v>75</v>
      </c>
      <c r="AY1050" s="163" t="s">
        <v>158</v>
      </c>
    </row>
    <row r="1051" spans="1:65" s="168" customFormat="1">
      <c r="B1051" s="169"/>
      <c r="D1051" s="162" t="s">
        <v>166</v>
      </c>
      <c r="E1051" s="170" t="s">
        <v>1</v>
      </c>
      <c r="F1051" s="171" t="s">
        <v>1206</v>
      </c>
      <c r="H1051" s="172">
        <v>86.96</v>
      </c>
      <c r="L1051" s="169"/>
      <c r="M1051" s="173"/>
      <c r="N1051" s="174"/>
      <c r="O1051" s="174"/>
      <c r="P1051" s="174"/>
      <c r="Q1051" s="174"/>
      <c r="R1051" s="174"/>
      <c r="S1051" s="174"/>
      <c r="T1051" s="175"/>
      <c r="AT1051" s="170" t="s">
        <v>166</v>
      </c>
      <c r="AU1051" s="170" t="s">
        <v>84</v>
      </c>
      <c r="AV1051" s="168" t="s">
        <v>84</v>
      </c>
      <c r="AW1051" s="168" t="s">
        <v>31</v>
      </c>
      <c r="AX1051" s="168" t="s">
        <v>75</v>
      </c>
      <c r="AY1051" s="170" t="s">
        <v>158</v>
      </c>
    </row>
    <row r="1052" spans="1:65" s="176" customFormat="1">
      <c r="B1052" s="177"/>
      <c r="D1052" s="162" t="s">
        <v>166</v>
      </c>
      <c r="E1052" s="178" t="s">
        <v>1</v>
      </c>
      <c r="F1052" s="179" t="s">
        <v>198</v>
      </c>
      <c r="H1052" s="180">
        <v>148.04</v>
      </c>
      <c r="L1052" s="177"/>
      <c r="M1052" s="181"/>
      <c r="N1052" s="182"/>
      <c r="O1052" s="182"/>
      <c r="P1052" s="182"/>
      <c r="Q1052" s="182"/>
      <c r="R1052" s="182"/>
      <c r="S1052" s="182"/>
      <c r="T1052" s="183"/>
      <c r="AT1052" s="178" t="s">
        <v>166</v>
      </c>
      <c r="AU1052" s="178" t="s">
        <v>84</v>
      </c>
      <c r="AV1052" s="176" t="s">
        <v>90</v>
      </c>
      <c r="AW1052" s="176" t="s">
        <v>31</v>
      </c>
      <c r="AX1052" s="176" t="s">
        <v>80</v>
      </c>
      <c r="AY1052" s="178" t="s">
        <v>158</v>
      </c>
    </row>
    <row r="1053" spans="1:65" s="25" customFormat="1" ht="16.5" customHeight="1">
      <c r="A1053" s="21"/>
      <c r="B1053" s="22"/>
      <c r="C1053" s="148" t="s">
        <v>1223</v>
      </c>
      <c r="D1053" s="148" t="s">
        <v>160</v>
      </c>
      <c r="E1053" s="149" t="s">
        <v>1224</v>
      </c>
      <c r="F1053" s="150" t="s">
        <v>1225</v>
      </c>
      <c r="G1053" s="151" t="s">
        <v>253</v>
      </c>
      <c r="H1053" s="152">
        <v>93.33</v>
      </c>
      <c r="I1053" s="1"/>
      <c r="J1053" s="153">
        <f>ROUND(I1053*H1053,2)</f>
        <v>0</v>
      </c>
      <c r="K1053" s="150" t="s">
        <v>164</v>
      </c>
      <c r="L1053" s="22"/>
      <c r="M1053" s="154" t="s">
        <v>1</v>
      </c>
      <c r="N1053" s="155" t="s">
        <v>40</v>
      </c>
      <c r="O1053" s="49"/>
      <c r="P1053" s="156">
        <f>O1053*H1053</f>
        <v>0</v>
      </c>
      <c r="Q1053" s="156">
        <v>3.0000000000000001E-5</v>
      </c>
      <c r="R1053" s="156">
        <f>Q1053*H1053</f>
        <v>2.7999000000000001E-3</v>
      </c>
      <c r="S1053" s="156">
        <v>0</v>
      </c>
      <c r="T1053" s="157">
        <f>S1053*H1053</f>
        <v>0</v>
      </c>
      <c r="U1053" s="21"/>
      <c r="V1053" s="21"/>
      <c r="W1053" s="21"/>
      <c r="X1053" s="21"/>
      <c r="Y1053" s="21"/>
      <c r="Z1053" s="21"/>
      <c r="AA1053" s="21"/>
      <c r="AB1053" s="21"/>
      <c r="AC1053" s="21"/>
      <c r="AD1053" s="21"/>
      <c r="AE1053" s="21"/>
      <c r="AR1053" s="158" t="s">
        <v>403</v>
      </c>
      <c r="AT1053" s="158" t="s">
        <v>160</v>
      </c>
      <c r="AU1053" s="158" t="s">
        <v>84</v>
      </c>
      <c r="AY1053" s="8" t="s">
        <v>158</v>
      </c>
      <c r="BE1053" s="159">
        <f>IF(N1053="základní",J1053,0)</f>
        <v>0</v>
      </c>
      <c r="BF1053" s="159">
        <f>IF(N1053="snížená",J1053,0)</f>
        <v>0</v>
      </c>
      <c r="BG1053" s="159">
        <f>IF(N1053="zákl. přenesená",J1053,0)</f>
        <v>0</v>
      </c>
      <c r="BH1053" s="159">
        <f>IF(N1053="sníž. přenesená",J1053,0)</f>
        <v>0</v>
      </c>
      <c r="BI1053" s="159">
        <f>IF(N1053="nulová",J1053,0)</f>
        <v>0</v>
      </c>
      <c r="BJ1053" s="8" t="s">
        <v>80</v>
      </c>
      <c r="BK1053" s="159">
        <f>ROUND(I1053*H1053,2)</f>
        <v>0</v>
      </c>
      <c r="BL1053" s="8" t="s">
        <v>403</v>
      </c>
      <c r="BM1053" s="158" t="s">
        <v>1226</v>
      </c>
    </row>
    <row r="1054" spans="1:65" s="160" customFormat="1">
      <c r="B1054" s="161"/>
      <c r="D1054" s="162" t="s">
        <v>166</v>
      </c>
      <c r="E1054" s="163" t="s">
        <v>1</v>
      </c>
      <c r="F1054" s="164" t="s">
        <v>1227</v>
      </c>
      <c r="H1054" s="163" t="s">
        <v>1</v>
      </c>
      <c r="L1054" s="161"/>
      <c r="M1054" s="165"/>
      <c r="N1054" s="166"/>
      <c r="O1054" s="166"/>
      <c r="P1054" s="166"/>
      <c r="Q1054" s="166"/>
      <c r="R1054" s="166"/>
      <c r="S1054" s="166"/>
      <c r="T1054" s="167"/>
      <c r="AT1054" s="163" t="s">
        <v>166</v>
      </c>
      <c r="AU1054" s="163" t="s">
        <v>84</v>
      </c>
      <c r="AV1054" s="160" t="s">
        <v>80</v>
      </c>
      <c r="AW1054" s="160" t="s">
        <v>31</v>
      </c>
      <c r="AX1054" s="160" t="s">
        <v>75</v>
      </c>
      <c r="AY1054" s="163" t="s">
        <v>158</v>
      </c>
    </row>
    <row r="1055" spans="1:65" s="168" customFormat="1">
      <c r="B1055" s="169"/>
      <c r="D1055" s="162" t="s">
        <v>166</v>
      </c>
      <c r="E1055" s="170" t="s">
        <v>1</v>
      </c>
      <c r="F1055" s="171" t="s">
        <v>1228</v>
      </c>
      <c r="H1055" s="172">
        <v>93.33</v>
      </c>
      <c r="L1055" s="169"/>
      <c r="M1055" s="173"/>
      <c r="N1055" s="174"/>
      <c r="O1055" s="174"/>
      <c r="P1055" s="174"/>
      <c r="Q1055" s="174"/>
      <c r="R1055" s="174"/>
      <c r="S1055" s="174"/>
      <c r="T1055" s="175"/>
      <c r="AT1055" s="170" t="s">
        <v>166</v>
      </c>
      <c r="AU1055" s="170" t="s">
        <v>84</v>
      </c>
      <c r="AV1055" s="168" t="s">
        <v>84</v>
      </c>
      <c r="AW1055" s="168" t="s">
        <v>31</v>
      </c>
      <c r="AX1055" s="168" t="s">
        <v>80</v>
      </c>
      <c r="AY1055" s="170" t="s">
        <v>158</v>
      </c>
    </row>
    <row r="1056" spans="1:65" s="25" customFormat="1" ht="16.5" customHeight="1">
      <c r="A1056" s="21"/>
      <c r="B1056" s="22"/>
      <c r="C1056" s="148" t="s">
        <v>1229</v>
      </c>
      <c r="D1056" s="148" t="s">
        <v>160</v>
      </c>
      <c r="E1056" s="149" t="s">
        <v>1230</v>
      </c>
      <c r="F1056" s="150" t="s">
        <v>1231</v>
      </c>
      <c r="G1056" s="151" t="s">
        <v>253</v>
      </c>
      <c r="H1056" s="152">
        <v>93.33</v>
      </c>
      <c r="I1056" s="1"/>
      <c r="J1056" s="153">
        <f>ROUND(I1056*H1056,2)</f>
        <v>0</v>
      </c>
      <c r="K1056" s="150" t="s">
        <v>164</v>
      </c>
      <c r="L1056" s="22"/>
      <c r="M1056" s="154" t="s">
        <v>1</v>
      </c>
      <c r="N1056" s="155" t="s">
        <v>40</v>
      </c>
      <c r="O1056" s="49"/>
      <c r="P1056" s="156">
        <f>O1056*H1056</f>
        <v>0</v>
      </c>
      <c r="Q1056" s="156">
        <v>1.2E-4</v>
      </c>
      <c r="R1056" s="156">
        <f>Q1056*H1056</f>
        <v>1.1199600000000001E-2</v>
      </c>
      <c r="S1056" s="156">
        <v>0</v>
      </c>
      <c r="T1056" s="157">
        <f>S1056*H1056</f>
        <v>0</v>
      </c>
      <c r="U1056" s="21"/>
      <c r="V1056" s="21"/>
      <c r="W1056" s="21"/>
      <c r="X1056" s="21"/>
      <c r="Y1056" s="21"/>
      <c r="Z1056" s="21"/>
      <c r="AA1056" s="21"/>
      <c r="AB1056" s="21"/>
      <c r="AC1056" s="21"/>
      <c r="AD1056" s="21"/>
      <c r="AE1056" s="21"/>
      <c r="AR1056" s="158" t="s">
        <v>403</v>
      </c>
      <c r="AT1056" s="158" t="s">
        <v>160</v>
      </c>
      <c r="AU1056" s="158" t="s">
        <v>84</v>
      </c>
      <c r="AY1056" s="8" t="s">
        <v>158</v>
      </c>
      <c r="BE1056" s="159">
        <f>IF(N1056="základní",J1056,0)</f>
        <v>0</v>
      </c>
      <c r="BF1056" s="159">
        <f>IF(N1056="snížená",J1056,0)</f>
        <v>0</v>
      </c>
      <c r="BG1056" s="159">
        <f>IF(N1056="zákl. přenesená",J1056,0)</f>
        <v>0</v>
      </c>
      <c r="BH1056" s="159">
        <f>IF(N1056="sníž. přenesená",J1056,0)</f>
        <v>0</v>
      </c>
      <c r="BI1056" s="159">
        <f>IF(N1056="nulová",J1056,0)</f>
        <v>0</v>
      </c>
      <c r="BJ1056" s="8" t="s">
        <v>80</v>
      </c>
      <c r="BK1056" s="159">
        <f>ROUND(I1056*H1056,2)</f>
        <v>0</v>
      </c>
      <c r="BL1056" s="8" t="s">
        <v>403</v>
      </c>
      <c r="BM1056" s="158" t="s">
        <v>1232</v>
      </c>
    </row>
    <row r="1057" spans="1:65" s="160" customFormat="1">
      <c r="B1057" s="161"/>
      <c r="D1057" s="162" t="s">
        <v>166</v>
      </c>
      <c r="E1057" s="163" t="s">
        <v>1</v>
      </c>
      <c r="F1057" s="164" t="s">
        <v>1233</v>
      </c>
      <c r="H1057" s="163" t="s">
        <v>1</v>
      </c>
      <c r="L1057" s="161"/>
      <c r="M1057" s="165"/>
      <c r="N1057" s="166"/>
      <c r="O1057" s="166"/>
      <c r="P1057" s="166"/>
      <c r="Q1057" s="166"/>
      <c r="R1057" s="166"/>
      <c r="S1057" s="166"/>
      <c r="T1057" s="167"/>
      <c r="AT1057" s="163" t="s">
        <v>166</v>
      </c>
      <c r="AU1057" s="163" t="s">
        <v>84</v>
      </c>
      <c r="AV1057" s="160" t="s">
        <v>80</v>
      </c>
      <c r="AW1057" s="160" t="s">
        <v>31</v>
      </c>
      <c r="AX1057" s="160" t="s">
        <v>75</v>
      </c>
      <c r="AY1057" s="163" t="s">
        <v>158</v>
      </c>
    </row>
    <row r="1058" spans="1:65" s="168" customFormat="1">
      <c r="B1058" s="169"/>
      <c r="D1058" s="162" t="s">
        <v>166</v>
      </c>
      <c r="E1058" s="170" t="s">
        <v>1</v>
      </c>
      <c r="F1058" s="171" t="s">
        <v>1228</v>
      </c>
      <c r="H1058" s="172">
        <v>93.33</v>
      </c>
      <c r="L1058" s="169"/>
      <c r="M1058" s="173"/>
      <c r="N1058" s="174"/>
      <c r="O1058" s="174"/>
      <c r="P1058" s="174"/>
      <c r="Q1058" s="174"/>
      <c r="R1058" s="174"/>
      <c r="S1058" s="174"/>
      <c r="T1058" s="175"/>
      <c r="AT1058" s="170" t="s">
        <v>166</v>
      </c>
      <c r="AU1058" s="170" t="s">
        <v>84</v>
      </c>
      <c r="AV1058" s="168" t="s">
        <v>84</v>
      </c>
      <c r="AW1058" s="168" t="s">
        <v>31</v>
      </c>
      <c r="AX1058" s="168" t="s">
        <v>80</v>
      </c>
      <c r="AY1058" s="170" t="s">
        <v>158</v>
      </c>
    </row>
    <row r="1059" spans="1:65" s="25" customFormat="1" ht="24.2" customHeight="1">
      <c r="A1059" s="21"/>
      <c r="B1059" s="22"/>
      <c r="C1059" s="148" t="s">
        <v>1234</v>
      </c>
      <c r="D1059" s="148" t="s">
        <v>160</v>
      </c>
      <c r="E1059" s="149" t="s">
        <v>1235</v>
      </c>
      <c r="F1059" s="150" t="s">
        <v>1236</v>
      </c>
      <c r="G1059" s="151" t="s">
        <v>189</v>
      </c>
      <c r="H1059" s="152">
        <v>226.96600000000001</v>
      </c>
      <c r="I1059" s="1"/>
      <c r="J1059" s="153">
        <f>ROUND(I1059*H1059,2)</f>
        <v>0</v>
      </c>
      <c r="K1059" s="150" t="s">
        <v>164</v>
      </c>
      <c r="L1059" s="22"/>
      <c r="M1059" s="154" t="s">
        <v>1</v>
      </c>
      <c r="N1059" s="155" t="s">
        <v>40</v>
      </c>
      <c r="O1059" s="49"/>
      <c r="P1059" s="156">
        <f>O1059*H1059</f>
        <v>0</v>
      </c>
      <c r="Q1059" s="156">
        <v>5.0000000000000002E-5</v>
      </c>
      <c r="R1059" s="156">
        <f>Q1059*H1059</f>
        <v>1.13483E-2</v>
      </c>
      <c r="S1059" s="156">
        <v>0</v>
      </c>
      <c r="T1059" s="157">
        <f>S1059*H1059</f>
        <v>0</v>
      </c>
      <c r="U1059" s="21"/>
      <c r="V1059" s="21"/>
      <c r="W1059" s="21"/>
      <c r="X1059" s="21"/>
      <c r="Y1059" s="21"/>
      <c r="Z1059" s="21"/>
      <c r="AA1059" s="21"/>
      <c r="AB1059" s="21"/>
      <c r="AC1059" s="21"/>
      <c r="AD1059" s="21"/>
      <c r="AE1059" s="21"/>
      <c r="AR1059" s="158" t="s">
        <v>403</v>
      </c>
      <c r="AT1059" s="158" t="s">
        <v>160</v>
      </c>
      <c r="AU1059" s="158" t="s">
        <v>84</v>
      </c>
      <c r="AY1059" s="8" t="s">
        <v>158</v>
      </c>
      <c r="BE1059" s="159">
        <f>IF(N1059="základní",J1059,0)</f>
        <v>0</v>
      </c>
      <c r="BF1059" s="159">
        <f>IF(N1059="snížená",J1059,0)</f>
        <v>0</v>
      </c>
      <c r="BG1059" s="159">
        <f>IF(N1059="zákl. přenesená",J1059,0)</f>
        <v>0</v>
      </c>
      <c r="BH1059" s="159">
        <f>IF(N1059="sníž. přenesená",J1059,0)</f>
        <v>0</v>
      </c>
      <c r="BI1059" s="159">
        <f>IF(N1059="nulová",J1059,0)</f>
        <v>0</v>
      </c>
      <c r="BJ1059" s="8" t="s">
        <v>80</v>
      </c>
      <c r="BK1059" s="159">
        <f>ROUND(I1059*H1059,2)</f>
        <v>0</v>
      </c>
      <c r="BL1059" s="8" t="s">
        <v>403</v>
      </c>
      <c r="BM1059" s="158" t="s">
        <v>1237</v>
      </c>
    </row>
    <row r="1060" spans="1:65" s="168" customFormat="1">
      <c r="B1060" s="169"/>
      <c r="D1060" s="162" t="s">
        <v>166</v>
      </c>
      <c r="E1060" s="170" t="s">
        <v>1</v>
      </c>
      <c r="F1060" s="171" t="s">
        <v>1238</v>
      </c>
      <c r="H1060" s="172">
        <v>226.96600000000001</v>
      </c>
      <c r="L1060" s="169"/>
      <c r="M1060" s="173"/>
      <c r="N1060" s="174"/>
      <c r="O1060" s="174"/>
      <c r="P1060" s="174"/>
      <c r="Q1060" s="174"/>
      <c r="R1060" s="174"/>
      <c r="S1060" s="174"/>
      <c r="T1060" s="175"/>
      <c r="AT1060" s="170" t="s">
        <v>166</v>
      </c>
      <c r="AU1060" s="170" t="s">
        <v>84</v>
      </c>
      <c r="AV1060" s="168" t="s">
        <v>84</v>
      </c>
      <c r="AW1060" s="168" t="s">
        <v>31</v>
      </c>
      <c r="AX1060" s="168" t="s">
        <v>80</v>
      </c>
      <c r="AY1060" s="170" t="s">
        <v>158</v>
      </c>
    </row>
    <row r="1061" spans="1:65" s="25" customFormat="1" ht="24.2" customHeight="1">
      <c r="A1061" s="21"/>
      <c r="B1061" s="22"/>
      <c r="C1061" s="148" t="s">
        <v>1239</v>
      </c>
      <c r="D1061" s="148" t="s">
        <v>160</v>
      </c>
      <c r="E1061" s="149" t="s">
        <v>1240</v>
      </c>
      <c r="F1061" s="150" t="s">
        <v>1241</v>
      </c>
      <c r="G1061" s="151" t="s">
        <v>884</v>
      </c>
      <c r="H1061" s="3"/>
      <c r="I1061" s="1"/>
      <c r="J1061" s="153">
        <f>ROUND(I1061*H1061,2)</f>
        <v>0</v>
      </c>
      <c r="K1061" s="150" t="s">
        <v>164</v>
      </c>
      <c r="L1061" s="22"/>
      <c r="M1061" s="154" t="s">
        <v>1</v>
      </c>
      <c r="N1061" s="155" t="s">
        <v>40</v>
      </c>
      <c r="O1061" s="49"/>
      <c r="P1061" s="156">
        <f>O1061*H1061</f>
        <v>0</v>
      </c>
      <c r="Q1061" s="156">
        <v>0</v>
      </c>
      <c r="R1061" s="156">
        <f>Q1061*H1061</f>
        <v>0</v>
      </c>
      <c r="S1061" s="156">
        <v>0</v>
      </c>
      <c r="T1061" s="157">
        <f>S1061*H1061</f>
        <v>0</v>
      </c>
      <c r="U1061" s="21"/>
      <c r="V1061" s="21"/>
      <c r="W1061" s="21"/>
      <c r="X1061" s="21"/>
      <c r="Y1061" s="21"/>
      <c r="Z1061" s="21"/>
      <c r="AA1061" s="21"/>
      <c r="AB1061" s="21"/>
      <c r="AC1061" s="21"/>
      <c r="AD1061" s="21"/>
      <c r="AE1061" s="21"/>
      <c r="AR1061" s="158" t="s">
        <v>403</v>
      </c>
      <c r="AT1061" s="158" t="s">
        <v>160</v>
      </c>
      <c r="AU1061" s="158" t="s">
        <v>84</v>
      </c>
      <c r="AY1061" s="8" t="s">
        <v>158</v>
      </c>
      <c r="BE1061" s="159">
        <f>IF(N1061="základní",J1061,0)</f>
        <v>0</v>
      </c>
      <c r="BF1061" s="159">
        <f>IF(N1061="snížená",J1061,0)</f>
        <v>0</v>
      </c>
      <c r="BG1061" s="159">
        <f>IF(N1061="zákl. přenesená",J1061,0)</f>
        <v>0</v>
      </c>
      <c r="BH1061" s="159">
        <f>IF(N1061="sníž. přenesená",J1061,0)</f>
        <v>0</v>
      </c>
      <c r="BI1061" s="159">
        <f>IF(N1061="nulová",J1061,0)</f>
        <v>0</v>
      </c>
      <c r="BJ1061" s="8" t="s">
        <v>80</v>
      </c>
      <c r="BK1061" s="159">
        <f>ROUND(I1061*H1061,2)</f>
        <v>0</v>
      </c>
      <c r="BL1061" s="8" t="s">
        <v>403</v>
      </c>
      <c r="BM1061" s="158" t="s">
        <v>1242</v>
      </c>
    </row>
    <row r="1062" spans="1:65" s="135" customFormat="1" ht="22.7" customHeight="1">
      <c r="B1062" s="136"/>
      <c r="D1062" s="137" t="s">
        <v>74</v>
      </c>
      <c r="E1062" s="146" t="s">
        <v>1243</v>
      </c>
      <c r="F1062" s="146" t="s">
        <v>1244</v>
      </c>
      <c r="J1062" s="147">
        <f>BK1062</f>
        <v>0</v>
      </c>
      <c r="L1062" s="136"/>
      <c r="M1062" s="140"/>
      <c r="N1062" s="141"/>
      <c r="O1062" s="141"/>
      <c r="P1062" s="142">
        <f>SUM(P1063:P1208)</f>
        <v>0</v>
      </c>
      <c r="Q1062" s="141"/>
      <c r="R1062" s="142">
        <f>SUM(R1063:R1208)</f>
        <v>15.059232999999997</v>
      </c>
      <c r="S1062" s="141"/>
      <c r="T1062" s="143">
        <f>SUM(T1063:T1208)</f>
        <v>2.9980259999999999</v>
      </c>
      <c r="AR1062" s="137" t="s">
        <v>84</v>
      </c>
      <c r="AT1062" s="144" t="s">
        <v>74</v>
      </c>
      <c r="AU1062" s="144" t="s">
        <v>80</v>
      </c>
      <c r="AY1062" s="137" t="s">
        <v>158</v>
      </c>
      <c r="BK1062" s="145">
        <f>SUM(BK1063:BK1208)</f>
        <v>0</v>
      </c>
    </row>
    <row r="1063" spans="1:65" s="25" customFormat="1" ht="21.75" customHeight="1">
      <c r="A1063" s="21"/>
      <c r="B1063" s="22"/>
      <c r="C1063" s="148" t="s">
        <v>1245</v>
      </c>
      <c r="D1063" s="148" t="s">
        <v>160</v>
      </c>
      <c r="E1063" s="149" t="s">
        <v>1246</v>
      </c>
      <c r="F1063" s="150" t="s">
        <v>1247</v>
      </c>
      <c r="G1063" s="151" t="s">
        <v>189</v>
      </c>
      <c r="H1063" s="152">
        <v>1363.94</v>
      </c>
      <c r="I1063" s="1"/>
      <c r="J1063" s="153">
        <f>ROUND(I1063*H1063,2)</f>
        <v>0</v>
      </c>
      <c r="K1063" s="150" t="s">
        <v>164</v>
      </c>
      <c r="L1063" s="22"/>
      <c r="M1063" s="154" t="s">
        <v>1</v>
      </c>
      <c r="N1063" s="155" t="s">
        <v>40</v>
      </c>
      <c r="O1063" s="49"/>
      <c r="P1063" s="156">
        <f>O1063*H1063</f>
        <v>0</v>
      </c>
      <c r="Q1063" s="156">
        <v>0</v>
      </c>
      <c r="R1063" s="156">
        <f>Q1063*H1063</f>
        <v>0</v>
      </c>
      <c r="S1063" s="156">
        <v>0</v>
      </c>
      <c r="T1063" s="157">
        <f>S1063*H1063</f>
        <v>0</v>
      </c>
      <c r="U1063" s="21"/>
      <c r="V1063" s="21"/>
      <c r="W1063" s="21"/>
      <c r="X1063" s="21"/>
      <c r="Y1063" s="21"/>
      <c r="Z1063" s="21"/>
      <c r="AA1063" s="21"/>
      <c r="AB1063" s="21"/>
      <c r="AC1063" s="21"/>
      <c r="AD1063" s="21"/>
      <c r="AE1063" s="21"/>
      <c r="AR1063" s="158" t="s">
        <v>403</v>
      </c>
      <c r="AT1063" s="158" t="s">
        <v>160</v>
      </c>
      <c r="AU1063" s="158" t="s">
        <v>84</v>
      </c>
      <c r="AY1063" s="8" t="s">
        <v>158</v>
      </c>
      <c r="BE1063" s="159">
        <f>IF(N1063="základní",J1063,0)</f>
        <v>0</v>
      </c>
      <c r="BF1063" s="159">
        <f>IF(N1063="snížená",J1063,0)</f>
        <v>0</v>
      </c>
      <c r="BG1063" s="159">
        <f>IF(N1063="zákl. přenesená",J1063,0)</f>
        <v>0</v>
      </c>
      <c r="BH1063" s="159">
        <f>IF(N1063="sníž. přenesená",J1063,0)</f>
        <v>0</v>
      </c>
      <c r="BI1063" s="159">
        <f>IF(N1063="nulová",J1063,0)</f>
        <v>0</v>
      </c>
      <c r="BJ1063" s="8" t="s">
        <v>80</v>
      </c>
      <c r="BK1063" s="159">
        <f>ROUND(I1063*H1063,2)</f>
        <v>0</v>
      </c>
      <c r="BL1063" s="8" t="s">
        <v>403</v>
      </c>
      <c r="BM1063" s="158" t="s">
        <v>1248</v>
      </c>
    </row>
    <row r="1064" spans="1:65" s="160" customFormat="1" ht="22.5">
      <c r="B1064" s="161"/>
      <c r="D1064" s="162" t="s">
        <v>166</v>
      </c>
      <c r="E1064" s="163" t="s">
        <v>1</v>
      </c>
      <c r="F1064" s="164" t="s">
        <v>1249</v>
      </c>
      <c r="H1064" s="163" t="s">
        <v>1</v>
      </c>
      <c r="L1064" s="161"/>
      <c r="M1064" s="165"/>
      <c r="N1064" s="166"/>
      <c r="O1064" s="166"/>
      <c r="P1064" s="166"/>
      <c r="Q1064" s="166"/>
      <c r="R1064" s="166"/>
      <c r="S1064" s="166"/>
      <c r="T1064" s="167"/>
      <c r="AT1064" s="163" t="s">
        <v>166</v>
      </c>
      <c r="AU1064" s="163" t="s">
        <v>84</v>
      </c>
      <c r="AV1064" s="160" t="s">
        <v>80</v>
      </c>
      <c r="AW1064" s="160" t="s">
        <v>31</v>
      </c>
      <c r="AX1064" s="160" t="s">
        <v>75</v>
      </c>
      <c r="AY1064" s="163" t="s">
        <v>158</v>
      </c>
    </row>
    <row r="1065" spans="1:65" s="168" customFormat="1">
      <c r="B1065" s="169"/>
      <c r="D1065" s="162" t="s">
        <v>166</v>
      </c>
      <c r="E1065" s="170" t="s">
        <v>1</v>
      </c>
      <c r="F1065" s="171" t="s">
        <v>1250</v>
      </c>
      <c r="H1065" s="172">
        <v>1363.94</v>
      </c>
      <c r="L1065" s="169"/>
      <c r="M1065" s="173"/>
      <c r="N1065" s="174"/>
      <c r="O1065" s="174"/>
      <c r="P1065" s="174"/>
      <c r="Q1065" s="174"/>
      <c r="R1065" s="174"/>
      <c r="S1065" s="174"/>
      <c r="T1065" s="175"/>
      <c r="AT1065" s="170" t="s">
        <v>166</v>
      </c>
      <c r="AU1065" s="170" t="s">
        <v>84</v>
      </c>
      <c r="AV1065" s="168" t="s">
        <v>84</v>
      </c>
      <c r="AW1065" s="168" t="s">
        <v>31</v>
      </c>
      <c r="AX1065" s="168" t="s">
        <v>80</v>
      </c>
      <c r="AY1065" s="170" t="s">
        <v>158</v>
      </c>
    </row>
    <row r="1066" spans="1:65" s="25" customFormat="1" ht="16.5" customHeight="1">
      <c r="A1066" s="21"/>
      <c r="B1066" s="22"/>
      <c r="C1066" s="148" t="s">
        <v>1251</v>
      </c>
      <c r="D1066" s="148" t="s">
        <v>160</v>
      </c>
      <c r="E1066" s="149" t="s">
        <v>1252</v>
      </c>
      <c r="F1066" s="150" t="s">
        <v>1253</v>
      </c>
      <c r="G1066" s="151" t="s">
        <v>189</v>
      </c>
      <c r="H1066" s="152">
        <v>1363.94</v>
      </c>
      <c r="I1066" s="1"/>
      <c r="J1066" s="153">
        <f>ROUND(I1066*H1066,2)</f>
        <v>0</v>
      </c>
      <c r="K1066" s="150" t="s">
        <v>164</v>
      </c>
      <c r="L1066" s="22"/>
      <c r="M1066" s="154" t="s">
        <v>1</v>
      </c>
      <c r="N1066" s="155" t="s">
        <v>40</v>
      </c>
      <c r="O1066" s="49"/>
      <c r="P1066" s="156">
        <f>O1066*H1066</f>
        <v>0</v>
      </c>
      <c r="Q1066" s="156">
        <v>0</v>
      </c>
      <c r="R1066" s="156">
        <f>Q1066*H1066</f>
        <v>0</v>
      </c>
      <c r="S1066" s="156">
        <v>0</v>
      </c>
      <c r="T1066" s="157">
        <f>S1066*H1066</f>
        <v>0</v>
      </c>
      <c r="U1066" s="21"/>
      <c r="V1066" s="21"/>
      <c r="W1066" s="21"/>
      <c r="X1066" s="21"/>
      <c r="Y1066" s="21"/>
      <c r="Z1066" s="21"/>
      <c r="AA1066" s="21"/>
      <c r="AB1066" s="21"/>
      <c r="AC1066" s="21"/>
      <c r="AD1066" s="21"/>
      <c r="AE1066" s="21"/>
      <c r="AR1066" s="158" t="s">
        <v>403</v>
      </c>
      <c r="AT1066" s="158" t="s">
        <v>160</v>
      </c>
      <c r="AU1066" s="158" t="s">
        <v>84</v>
      </c>
      <c r="AY1066" s="8" t="s">
        <v>158</v>
      </c>
      <c r="BE1066" s="159">
        <f>IF(N1066="základní",J1066,0)</f>
        <v>0</v>
      </c>
      <c r="BF1066" s="159">
        <f>IF(N1066="snížená",J1066,0)</f>
        <v>0</v>
      </c>
      <c r="BG1066" s="159">
        <f>IF(N1066="zákl. přenesená",J1066,0)</f>
        <v>0</v>
      </c>
      <c r="BH1066" s="159">
        <f>IF(N1066="sníž. přenesená",J1066,0)</f>
        <v>0</v>
      </c>
      <c r="BI1066" s="159">
        <f>IF(N1066="nulová",J1066,0)</f>
        <v>0</v>
      </c>
      <c r="BJ1066" s="8" t="s">
        <v>80</v>
      </c>
      <c r="BK1066" s="159">
        <f>ROUND(I1066*H1066,2)</f>
        <v>0</v>
      </c>
      <c r="BL1066" s="8" t="s">
        <v>403</v>
      </c>
      <c r="BM1066" s="158" t="s">
        <v>1254</v>
      </c>
    </row>
    <row r="1067" spans="1:65" s="25" customFormat="1" ht="24.2" customHeight="1">
      <c r="A1067" s="21"/>
      <c r="B1067" s="22"/>
      <c r="C1067" s="148" t="s">
        <v>1255</v>
      </c>
      <c r="D1067" s="148" t="s">
        <v>160</v>
      </c>
      <c r="E1067" s="149" t="s">
        <v>1256</v>
      </c>
      <c r="F1067" s="150" t="s">
        <v>1257</v>
      </c>
      <c r="G1067" s="151" t="s">
        <v>189</v>
      </c>
      <c r="H1067" s="152">
        <v>1363.94</v>
      </c>
      <c r="I1067" s="1"/>
      <c r="J1067" s="153">
        <f>ROUND(I1067*H1067,2)</f>
        <v>0</v>
      </c>
      <c r="K1067" s="150" t="s">
        <v>164</v>
      </c>
      <c r="L1067" s="22"/>
      <c r="M1067" s="154" t="s">
        <v>1</v>
      </c>
      <c r="N1067" s="155" t="s">
        <v>40</v>
      </c>
      <c r="O1067" s="49"/>
      <c r="P1067" s="156">
        <f>O1067*H1067</f>
        <v>0</v>
      </c>
      <c r="Q1067" s="156">
        <v>3.0000000000000001E-5</v>
      </c>
      <c r="R1067" s="156">
        <f>Q1067*H1067</f>
        <v>4.0918200000000002E-2</v>
      </c>
      <c r="S1067" s="156">
        <v>0</v>
      </c>
      <c r="T1067" s="157">
        <f>S1067*H1067</f>
        <v>0</v>
      </c>
      <c r="U1067" s="21"/>
      <c r="V1067" s="21"/>
      <c r="W1067" s="21"/>
      <c r="X1067" s="21"/>
      <c r="Y1067" s="21"/>
      <c r="Z1067" s="21"/>
      <c r="AA1067" s="21"/>
      <c r="AB1067" s="21"/>
      <c r="AC1067" s="21"/>
      <c r="AD1067" s="21"/>
      <c r="AE1067" s="21"/>
      <c r="AR1067" s="158" t="s">
        <v>403</v>
      </c>
      <c r="AT1067" s="158" t="s">
        <v>160</v>
      </c>
      <c r="AU1067" s="158" t="s">
        <v>84</v>
      </c>
      <c r="AY1067" s="8" t="s">
        <v>158</v>
      </c>
      <c r="BE1067" s="159">
        <f>IF(N1067="základní",J1067,0)</f>
        <v>0</v>
      </c>
      <c r="BF1067" s="159">
        <f>IF(N1067="snížená",J1067,0)</f>
        <v>0</v>
      </c>
      <c r="BG1067" s="159">
        <f>IF(N1067="zákl. přenesená",J1067,0)</f>
        <v>0</v>
      </c>
      <c r="BH1067" s="159">
        <f>IF(N1067="sníž. přenesená",J1067,0)</f>
        <v>0</v>
      </c>
      <c r="BI1067" s="159">
        <f>IF(N1067="nulová",J1067,0)</f>
        <v>0</v>
      </c>
      <c r="BJ1067" s="8" t="s">
        <v>80</v>
      </c>
      <c r="BK1067" s="159">
        <f>ROUND(I1067*H1067,2)</f>
        <v>0</v>
      </c>
      <c r="BL1067" s="8" t="s">
        <v>403</v>
      </c>
      <c r="BM1067" s="158" t="s">
        <v>1258</v>
      </c>
    </row>
    <row r="1068" spans="1:65" s="25" customFormat="1" ht="24.2" customHeight="1">
      <c r="A1068" s="21"/>
      <c r="B1068" s="22"/>
      <c r="C1068" s="148" t="s">
        <v>1259</v>
      </c>
      <c r="D1068" s="148" t="s">
        <v>160</v>
      </c>
      <c r="E1068" s="149" t="s">
        <v>1260</v>
      </c>
      <c r="F1068" s="150" t="s">
        <v>1261</v>
      </c>
      <c r="G1068" s="151" t="s">
        <v>189</v>
      </c>
      <c r="H1068" s="152">
        <v>1363.94</v>
      </c>
      <c r="I1068" s="1"/>
      <c r="J1068" s="153">
        <f>ROUND(I1068*H1068,2)</f>
        <v>0</v>
      </c>
      <c r="K1068" s="150" t="s">
        <v>164</v>
      </c>
      <c r="L1068" s="22"/>
      <c r="M1068" s="154" t="s">
        <v>1</v>
      </c>
      <c r="N1068" s="155" t="s">
        <v>40</v>
      </c>
      <c r="O1068" s="49"/>
      <c r="P1068" s="156">
        <f>O1068*H1068</f>
        <v>0</v>
      </c>
      <c r="Q1068" s="156">
        <v>7.5799999999999999E-3</v>
      </c>
      <c r="R1068" s="156">
        <f>Q1068*H1068</f>
        <v>10.338665199999999</v>
      </c>
      <c r="S1068" s="156">
        <v>0</v>
      </c>
      <c r="T1068" s="157">
        <f>S1068*H1068</f>
        <v>0</v>
      </c>
      <c r="U1068" s="21"/>
      <c r="V1068" s="21"/>
      <c r="W1068" s="21"/>
      <c r="X1068" s="21"/>
      <c r="Y1068" s="21"/>
      <c r="Z1068" s="21"/>
      <c r="AA1068" s="21"/>
      <c r="AB1068" s="21"/>
      <c r="AC1068" s="21"/>
      <c r="AD1068" s="21"/>
      <c r="AE1068" s="21"/>
      <c r="AR1068" s="158" t="s">
        <v>403</v>
      </c>
      <c r="AT1068" s="158" t="s">
        <v>160</v>
      </c>
      <c r="AU1068" s="158" t="s">
        <v>84</v>
      </c>
      <c r="AY1068" s="8" t="s">
        <v>158</v>
      </c>
      <c r="BE1068" s="159">
        <f>IF(N1068="základní",J1068,0)</f>
        <v>0</v>
      </c>
      <c r="BF1068" s="159">
        <f>IF(N1068="snížená",J1068,0)</f>
        <v>0</v>
      </c>
      <c r="BG1068" s="159">
        <f>IF(N1068="zákl. přenesená",J1068,0)</f>
        <v>0</v>
      </c>
      <c r="BH1068" s="159">
        <f>IF(N1068="sníž. přenesená",J1068,0)</f>
        <v>0</v>
      </c>
      <c r="BI1068" s="159">
        <f>IF(N1068="nulová",J1068,0)</f>
        <v>0</v>
      </c>
      <c r="BJ1068" s="8" t="s">
        <v>80</v>
      </c>
      <c r="BK1068" s="159">
        <f>ROUND(I1068*H1068,2)</f>
        <v>0</v>
      </c>
      <c r="BL1068" s="8" t="s">
        <v>403</v>
      </c>
      <c r="BM1068" s="158" t="s">
        <v>1262</v>
      </c>
    </row>
    <row r="1069" spans="1:65" s="25" customFormat="1" ht="24.2" customHeight="1">
      <c r="A1069" s="21"/>
      <c r="B1069" s="22"/>
      <c r="C1069" s="148" t="s">
        <v>1263</v>
      </c>
      <c r="D1069" s="148" t="s">
        <v>160</v>
      </c>
      <c r="E1069" s="149" t="s">
        <v>1264</v>
      </c>
      <c r="F1069" s="150" t="s">
        <v>1265</v>
      </c>
      <c r="G1069" s="151" t="s">
        <v>189</v>
      </c>
      <c r="H1069" s="152">
        <v>1080.72</v>
      </c>
      <c r="I1069" s="1"/>
      <c r="J1069" s="153">
        <f>ROUND(I1069*H1069,2)</f>
        <v>0</v>
      </c>
      <c r="K1069" s="150" t="s">
        <v>164</v>
      </c>
      <c r="L1069" s="22"/>
      <c r="M1069" s="154" t="s">
        <v>1</v>
      </c>
      <c r="N1069" s="155" t="s">
        <v>40</v>
      </c>
      <c r="O1069" s="49"/>
      <c r="P1069" s="156">
        <f>O1069*H1069</f>
        <v>0</v>
      </c>
      <c r="Q1069" s="156">
        <v>0</v>
      </c>
      <c r="R1069" s="156">
        <f>Q1069*H1069</f>
        <v>0</v>
      </c>
      <c r="S1069" s="156">
        <v>2.5000000000000001E-3</v>
      </c>
      <c r="T1069" s="157">
        <f>S1069*H1069</f>
        <v>2.7018</v>
      </c>
      <c r="U1069" s="21"/>
      <c r="V1069" s="21"/>
      <c r="W1069" s="21"/>
      <c r="X1069" s="21"/>
      <c r="Y1069" s="21"/>
      <c r="Z1069" s="21"/>
      <c r="AA1069" s="21"/>
      <c r="AB1069" s="21"/>
      <c r="AC1069" s="21"/>
      <c r="AD1069" s="21"/>
      <c r="AE1069" s="21"/>
      <c r="AR1069" s="158" t="s">
        <v>403</v>
      </c>
      <c r="AT1069" s="158" t="s">
        <v>160</v>
      </c>
      <c r="AU1069" s="158" t="s">
        <v>84</v>
      </c>
      <c r="AY1069" s="8" t="s">
        <v>158</v>
      </c>
      <c r="BE1069" s="159">
        <f>IF(N1069="základní",J1069,0)</f>
        <v>0</v>
      </c>
      <c r="BF1069" s="159">
        <f>IF(N1069="snížená",J1069,0)</f>
        <v>0</v>
      </c>
      <c r="BG1069" s="159">
        <f>IF(N1069="zákl. přenesená",J1069,0)</f>
        <v>0</v>
      </c>
      <c r="BH1069" s="159">
        <f>IF(N1069="sníž. přenesená",J1069,0)</f>
        <v>0</v>
      </c>
      <c r="BI1069" s="159">
        <f>IF(N1069="nulová",J1069,0)</f>
        <v>0</v>
      </c>
      <c r="BJ1069" s="8" t="s">
        <v>80</v>
      </c>
      <c r="BK1069" s="159">
        <f>ROUND(I1069*H1069,2)</f>
        <v>0</v>
      </c>
      <c r="BL1069" s="8" t="s">
        <v>403</v>
      </c>
      <c r="BM1069" s="158" t="s">
        <v>1266</v>
      </c>
    </row>
    <row r="1070" spans="1:65" s="160" customFormat="1">
      <c r="B1070" s="161"/>
      <c r="D1070" s="162" t="s">
        <v>166</v>
      </c>
      <c r="E1070" s="163" t="s">
        <v>1</v>
      </c>
      <c r="F1070" s="164" t="s">
        <v>167</v>
      </c>
      <c r="H1070" s="163" t="s">
        <v>1</v>
      </c>
      <c r="L1070" s="161"/>
      <c r="M1070" s="165"/>
      <c r="N1070" s="166"/>
      <c r="O1070" s="166"/>
      <c r="P1070" s="166"/>
      <c r="Q1070" s="166"/>
      <c r="R1070" s="166"/>
      <c r="S1070" s="166"/>
      <c r="T1070" s="167"/>
      <c r="AT1070" s="163" t="s">
        <v>166</v>
      </c>
      <c r="AU1070" s="163" t="s">
        <v>84</v>
      </c>
      <c r="AV1070" s="160" t="s">
        <v>80</v>
      </c>
      <c r="AW1070" s="160" t="s">
        <v>31</v>
      </c>
      <c r="AX1070" s="160" t="s">
        <v>75</v>
      </c>
      <c r="AY1070" s="163" t="s">
        <v>158</v>
      </c>
    </row>
    <row r="1071" spans="1:65" s="160" customFormat="1">
      <c r="B1071" s="161"/>
      <c r="D1071" s="162" t="s">
        <v>166</v>
      </c>
      <c r="E1071" s="163" t="s">
        <v>1</v>
      </c>
      <c r="F1071" s="164" t="s">
        <v>204</v>
      </c>
      <c r="H1071" s="163" t="s">
        <v>1</v>
      </c>
      <c r="L1071" s="161"/>
      <c r="M1071" s="165"/>
      <c r="N1071" s="166"/>
      <c r="O1071" s="166"/>
      <c r="P1071" s="166"/>
      <c r="Q1071" s="166"/>
      <c r="R1071" s="166"/>
      <c r="S1071" s="166"/>
      <c r="T1071" s="167"/>
      <c r="AT1071" s="163" t="s">
        <v>166</v>
      </c>
      <c r="AU1071" s="163" t="s">
        <v>84</v>
      </c>
      <c r="AV1071" s="160" t="s">
        <v>80</v>
      </c>
      <c r="AW1071" s="160" t="s">
        <v>31</v>
      </c>
      <c r="AX1071" s="160" t="s">
        <v>75</v>
      </c>
      <c r="AY1071" s="163" t="s">
        <v>158</v>
      </c>
    </row>
    <row r="1072" spans="1:65" s="168" customFormat="1" ht="22.5">
      <c r="B1072" s="169"/>
      <c r="D1072" s="162" t="s">
        <v>166</v>
      </c>
      <c r="E1072" s="170" t="s">
        <v>1</v>
      </c>
      <c r="F1072" s="171" t="s">
        <v>1267</v>
      </c>
      <c r="H1072" s="172">
        <v>219.03</v>
      </c>
      <c r="L1072" s="169"/>
      <c r="M1072" s="173"/>
      <c r="N1072" s="174"/>
      <c r="O1072" s="174"/>
      <c r="P1072" s="174"/>
      <c r="Q1072" s="174"/>
      <c r="R1072" s="174"/>
      <c r="S1072" s="174"/>
      <c r="T1072" s="175"/>
      <c r="AT1072" s="170" t="s">
        <v>166</v>
      </c>
      <c r="AU1072" s="170" t="s">
        <v>84</v>
      </c>
      <c r="AV1072" s="168" t="s">
        <v>84</v>
      </c>
      <c r="AW1072" s="168" t="s">
        <v>31</v>
      </c>
      <c r="AX1072" s="168" t="s">
        <v>75</v>
      </c>
      <c r="AY1072" s="170" t="s">
        <v>158</v>
      </c>
    </row>
    <row r="1073" spans="1:65" s="160" customFormat="1">
      <c r="B1073" s="161"/>
      <c r="D1073" s="162" t="s">
        <v>166</v>
      </c>
      <c r="E1073" s="163" t="s">
        <v>1</v>
      </c>
      <c r="F1073" s="164" t="s">
        <v>206</v>
      </c>
      <c r="H1073" s="163" t="s">
        <v>1</v>
      </c>
      <c r="L1073" s="161"/>
      <c r="M1073" s="165"/>
      <c r="N1073" s="166"/>
      <c r="O1073" s="166"/>
      <c r="P1073" s="166"/>
      <c r="Q1073" s="166"/>
      <c r="R1073" s="166"/>
      <c r="S1073" s="166"/>
      <c r="T1073" s="167"/>
      <c r="AT1073" s="163" t="s">
        <v>166</v>
      </c>
      <c r="AU1073" s="163" t="s">
        <v>84</v>
      </c>
      <c r="AV1073" s="160" t="s">
        <v>80</v>
      </c>
      <c r="AW1073" s="160" t="s">
        <v>31</v>
      </c>
      <c r="AX1073" s="160" t="s">
        <v>75</v>
      </c>
      <c r="AY1073" s="163" t="s">
        <v>158</v>
      </c>
    </row>
    <row r="1074" spans="1:65" s="168" customFormat="1" ht="22.5">
      <c r="B1074" s="169"/>
      <c r="D1074" s="162" t="s">
        <v>166</v>
      </c>
      <c r="E1074" s="170" t="s">
        <v>1</v>
      </c>
      <c r="F1074" s="171" t="s">
        <v>1268</v>
      </c>
      <c r="H1074" s="172">
        <v>132.12</v>
      </c>
      <c r="L1074" s="169"/>
      <c r="M1074" s="173"/>
      <c r="N1074" s="174"/>
      <c r="O1074" s="174"/>
      <c r="P1074" s="174"/>
      <c r="Q1074" s="174"/>
      <c r="R1074" s="174"/>
      <c r="S1074" s="174"/>
      <c r="T1074" s="175"/>
      <c r="AT1074" s="170" t="s">
        <v>166</v>
      </c>
      <c r="AU1074" s="170" t="s">
        <v>84</v>
      </c>
      <c r="AV1074" s="168" t="s">
        <v>84</v>
      </c>
      <c r="AW1074" s="168" t="s">
        <v>31</v>
      </c>
      <c r="AX1074" s="168" t="s">
        <v>75</v>
      </c>
      <c r="AY1074" s="170" t="s">
        <v>158</v>
      </c>
    </row>
    <row r="1075" spans="1:65" s="168" customFormat="1" ht="22.5">
      <c r="B1075" s="169"/>
      <c r="D1075" s="162" t="s">
        <v>166</v>
      </c>
      <c r="E1075" s="170" t="s">
        <v>1</v>
      </c>
      <c r="F1075" s="171" t="s">
        <v>1269</v>
      </c>
      <c r="H1075" s="172">
        <v>155.11000000000001</v>
      </c>
      <c r="L1075" s="169"/>
      <c r="M1075" s="173"/>
      <c r="N1075" s="174"/>
      <c r="O1075" s="174"/>
      <c r="P1075" s="174"/>
      <c r="Q1075" s="174"/>
      <c r="R1075" s="174"/>
      <c r="S1075" s="174"/>
      <c r="T1075" s="175"/>
      <c r="AT1075" s="170" t="s">
        <v>166</v>
      </c>
      <c r="AU1075" s="170" t="s">
        <v>84</v>
      </c>
      <c r="AV1075" s="168" t="s">
        <v>84</v>
      </c>
      <c r="AW1075" s="168" t="s">
        <v>31</v>
      </c>
      <c r="AX1075" s="168" t="s">
        <v>75</v>
      </c>
      <c r="AY1075" s="170" t="s">
        <v>158</v>
      </c>
    </row>
    <row r="1076" spans="1:65" s="160" customFormat="1">
      <c r="B1076" s="161"/>
      <c r="D1076" s="162" t="s">
        <v>166</v>
      </c>
      <c r="E1076" s="163" t="s">
        <v>1</v>
      </c>
      <c r="F1076" s="164" t="s">
        <v>247</v>
      </c>
      <c r="H1076" s="163" t="s">
        <v>1</v>
      </c>
      <c r="L1076" s="161"/>
      <c r="M1076" s="165"/>
      <c r="N1076" s="166"/>
      <c r="O1076" s="166"/>
      <c r="P1076" s="166"/>
      <c r="Q1076" s="166"/>
      <c r="R1076" s="166"/>
      <c r="S1076" s="166"/>
      <c r="T1076" s="167"/>
      <c r="AT1076" s="163" t="s">
        <v>166</v>
      </c>
      <c r="AU1076" s="163" t="s">
        <v>84</v>
      </c>
      <c r="AV1076" s="160" t="s">
        <v>80</v>
      </c>
      <c r="AW1076" s="160" t="s">
        <v>31</v>
      </c>
      <c r="AX1076" s="160" t="s">
        <v>75</v>
      </c>
      <c r="AY1076" s="163" t="s">
        <v>158</v>
      </c>
    </row>
    <row r="1077" spans="1:65" s="168" customFormat="1" ht="22.5">
      <c r="B1077" s="169"/>
      <c r="D1077" s="162" t="s">
        <v>166</v>
      </c>
      <c r="E1077" s="170" t="s">
        <v>1</v>
      </c>
      <c r="F1077" s="171" t="s">
        <v>1268</v>
      </c>
      <c r="H1077" s="172">
        <v>132.12</v>
      </c>
      <c r="L1077" s="169"/>
      <c r="M1077" s="173"/>
      <c r="N1077" s="174"/>
      <c r="O1077" s="174"/>
      <c r="P1077" s="174"/>
      <c r="Q1077" s="174"/>
      <c r="R1077" s="174"/>
      <c r="S1077" s="174"/>
      <c r="T1077" s="175"/>
      <c r="AT1077" s="170" t="s">
        <v>166</v>
      </c>
      <c r="AU1077" s="170" t="s">
        <v>84</v>
      </c>
      <c r="AV1077" s="168" t="s">
        <v>84</v>
      </c>
      <c r="AW1077" s="168" t="s">
        <v>31</v>
      </c>
      <c r="AX1077" s="168" t="s">
        <v>75</v>
      </c>
      <c r="AY1077" s="170" t="s">
        <v>158</v>
      </c>
    </row>
    <row r="1078" spans="1:65" s="168" customFormat="1" ht="22.5">
      <c r="B1078" s="169"/>
      <c r="D1078" s="162" t="s">
        <v>166</v>
      </c>
      <c r="E1078" s="170" t="s">
        <v>1</v>
      </c>
      <c r="F1078" s="171" t="s">
        <v>1269</v>
      </c>
      <c r="H1078" s="172">
        <v>155.11000000000001</v>
      </c>
      <c r="L1078" s="169"/>
      <c r="M1078" s="173"/>
      <c r="N1078" s="174"/>
      <c r="O1078" s="174"/>
      <c r="P1078" s="174"/>
      <c r="Q1078" s="174"/>
      <c r="R1078" s="174"/>
      <c r="S1078" s="174"/>
      <c r="T1078" s="175"/>
      <c r="AT1078" s="170" t="s">
        <v>166</v>
      </c>
      <c r="AU1078" s="170" t="s">
        <v>84</v>
      </c>
      <c r="AV1078" s="168" t="s">
        <v>84</v>
      </c>
      <c r="AW1078" s="168" t="s">
        <v>31</v>
      </c>
      <c r="AX1078" s="168" t="s">
        <v>75</v>
      </c>
      <c r="AY1078" s="170" t="s">
        <v>158</v>
      </c>
    </row>
    <row r="1079" spans="1:65" s="160" customFormat="1">
      <c r="B1079" s="161"/>
      <c r="D1079" s="162" t="s">
        <v>166</v>
      </c>
      <c r="E1079" s="163" t="s">
        <v>1</v>
      </c>
      <c r="F1079" s="164" t="s">
        <v>618</v>
      </c>
      <c r="H1079" s="163" t="s">
        <v>1</v>
      </c>
      <c r="L1079" s="161"/>
      <c r="M1079" s="165"/>
      <c r="N1079" s="166"/>
      <c r="O1079" s="166"/>
      <c r="P1079" s="166"/>
      <c r="Q1079" s="166"/>
      <c r="R1079" s="166"/>
      <c r="S1079" s="166"/>
      <c r="T1079" s="167"/>
      <c r="AT1079" s="163" t="s">
        <v>166</v>
      </c>
      <c r="AU1079" s="163" t="s">
        <v>84</v>
      </c>
      <c r="AV1079" s="160" t="s">
        <v>80</v>
      </c>
      <c r="AW1079" s="160" t="s">
        <v>31</v>
      </c>
      <c r="AX1079" s="160" t="s">
        <v>75</v>
      </c>
      <c r="AY1079" s="163" t="s">
        <v>158</v>
      </c>
    </row>
    <row r="1080" spans="1:65" s="168" customFormat="1" ht="22.5">
      <c r="B1080" s="169"/>
      <c r="D1080" s="162" t="s">
        <v>166</v>
      </c>
      <c r="E1080" s="170" t="s">
        <v>1</v>
      </c>
      <c r="F1080" s="171" t="s">
        <v>1268</v>
      </c>
      <c r="H1080" s="172">
        <v>132.12</v>
      </c>
      <c r="L1080" s="169"/>
      <c r="M1080" s="173"/>
      <c r="N1080" s="174"/>
      <c r="O1080" s="174"/>
      <c r="P1080" s="174"/>
      <c r="Q1080" s="174"/>
      <c r="R1080" s="174"/>
      <c r="S1080" s="174"/>
      <c r="T1080" s="175"/>
      <c r="AT1080" s="170" t="s">
        <v>166</v>
      </c>
      <c r="AU1080" s="170" t="s">
        <v>84</v>
      </c>
      <c r="AV1080" s="168" t="s">
        <v>84</v>
      </c>
      <c r="AW1080" s="168" t="s">
        <v>31</v>
      </c>
      <c r="AX1080" s="168" t="s">
        <v>75</v>
      </c>
      <c r="AY1080" s="170" t="s">
        <v>158</v>
      </c>
    </row>
    <row r="1081" spans="1:65" s="168" customFormat="1" ht="22.5">
      <c r="B1081" s="169"/>
      <c r="D1081" s="162" t="s">
        <v>166</v>
      </c>
      <c r="E1081" s="170" t="s">
        <v>1</v>
      </c>
      <c r="F1081" s="171" t="s">
        <v>1269</v>
      </c>
      <c r="H1081" s="172">
        <v>155.11000000000001</v>
      </c>
      <c r="L1081" s="169"/>
      <c r="M1081" s="173"/>
      <c r="N1081" s="174"/>
      <c r="O1081" s="174"/>
      <c r="P1081" s="174"/>
      <c r="Q1081" s="174"/>
      <c r="R1081" s="174"/>
      <c r="S1081" s="174"/>
      <c r="T1081" s="175"/>
      <c r="AT1081" s="170" t="s">
        <v>166</v>
      </c>
      <c r="AU1081" s="170" t="s">
        <v>84</v>
      </c>
      <c r="AV1081" s="168" t="s">
        <v>84</v>
      </c>
      <c r="AW1081" s="168" t="s">
        <v>31</v>
      </c>
      <c r="AX1081" s="168" t="s">
        <v>75</v>
      </c>
      <c r="AY1081" s="170" t="s">
        <v>158</v>
      </c>
    </row>
    <row r="1082" spans="1:65" s="176" customFormat="1">
      <c r="B1082" s="177"/>
      <c r="D1082" s="162" t="s">
        <v>166</v>
      </c>
      <c r="E1082" s="178" t="s">
        <v>1</v>
      </c>
      <c r="F1082" s="179" t="s">
        <v>198</v>
      </c>
      <c r="H1082" s="180">
        <v>1080.72</v>
      </c>
      <c r="L1082" s="177"/>
      <c r="M1082" s="181"/>
      <c r="N1082" s="182"/>
      <c r="O1082" s="182"/>
      <c r="P1082" s="182"/>
      <c r="Q1082" s="182"/>
      <c r="R1082" s="182"/>
      <c r="S1082" s="182"/>
      <c r="T1082" s="183"/>
      <c r="AT1082" s="178" t="s">
        <v>166</v>
      </c>
      <c r="AU1082" s="178" t="s">
        <v>84</v>
      </c>
      <c r="AV1082" s="176" t="s">
        <v>90</v>
      </c>
      <c r="AW1082" s="176" t="s">
        <v>31</v>
      </c>
      <c r="AX1082" s="176" t="s">
        <v>80</v>
      </c>
      <c r="AY1082" s="178" t="s">
        <v>158</v>
      </c>
    </row>
    <row r="1083" spans="1:65" s="25" customFormat="1" ht="24.2" customHeight="1">
      <c r="A1083" s="21"/>
      <c r="B1083" s="22"/>
      <c r="C1083" s="148" t="s">
        <v>1270</v>
      </c>
      <c r="D1083" s="148" t="s">
        <v>160</v>
      </c>
      <c r="E1083" s="149" t="s">
        <v>1271</v>
      </c>
      <c r="F1083" s="150" t="s">
        <v>1272</v>
      </c>
      <c r="G1083" s="151" t="s">
        <v>189</v>
      </c>
      <c r="H1083" s="152">
        <v>1363.94</v>
      </c>
      <c r="I1083" s="1"/>
      <c r="J1083" s="153">
        <f>ROUND(I1083*H1083,2)</f>
        <v>0</v>
      </c>
      <c r="K1083" s="150" t="s">
        <v>164</v>
      </c>
      <c r="L1083" s="22"/>
      <c r="M1083" s="154" t="s">
        <v>1</v>
      </c>
      <c r="N1083" s="155" t="s">
        <v>40</v>
      </c>
      <c r="O1083" s="49"/>
      <c r="P1083" s="156">
        <f>O1083*H1083</f>
        <v>0</v>
      </c>
      <c r="Q1083" s="156">
        <v>4.0000000000000002E-4</v>
      </c>
      <c r="R1083" s="156">
        <f>Q1083*H1083</f>
        <v>0.54557600000000006</v>
      </c>
      <c r="S1083" s="156">
        <v>0</v>
      </c>
      <c r="T1083" s="157">
        <f>S1083*H1083</f>
        <v>0</v>
      </c>
      <c r="U1083" s="21"/>
      <c r="V1083" s="21"/>
      <c r="W1083" s="21"/>
      <c r="X1083" s="21"/>
      <c r="Y1083" s="21"/>
      <c r="Z1083" s="21"/>
      <c r="AA1083" s="21"/>
      <c r="AB1083" s="21"/>
      <c r="AC1083" s="21"/>
      <c r="AD1083" s="21"/>
      <c r="AE1083" s="21"/>
      <c r="AR1083" s="158" t="s">
        <v>403</v>
      </c>
      <c r="AT1083" s="158" t="s">
        <v>160</v>
      </c>
      <c r="AU1083" s="158" t="s">
        <v>84</v>
      </c>
      <c r="AY1083" s="8" t="s">
        <v>158</v>
      </c>
      <c r="BE1083" s="159">
        <f>IF(N1083="základní",J1083,0)</f>
        <v>0</v>
      </c>
      <c r="BF1083" s="159">
        <f>IF(N1083="snížená",J1083,0)</f>
        <v>0</v>
      </c>
      <c r="BG1083" s="159">
        <f>IF(N1083="zákl. přenesená",J1083,0)</f>
        <v>0</v>
      </c>
      <c r="BH1083" s="159">
        <f>IF(N1083="sníž. přenesená",J1083,0)</f>
        <v>0</v>
      </c>
      <c r="BI1083" s="159">
        <f>IF(N1083="nulová",J1083,0)</f>
        <v>0</v>
      </c>
      <c r="BJ1083" s="8" t="s">
        <v>80</v>
      </c>
      <c r="BK1083" s="159">
        <f>ROUND(I1083*H1083,2)</f>
        <v>0</v>
      </c>
      <c r="BL1083" s="8" t="s">
        <v>403</v>
      </c>
      <c r="BM1083" s="158" t="s">
        <v>1273</v>
      </c>
    </row>
    <row r="1084" spans="1:65" s="160" customFormat="1">
      <c r="B1084" s="161"/>
      <c r="D1084" s="162" t="s">
        <v>166</v>
      </c>
      <c r="E1084" s="163" t="s">
        <v>1</v>
      </c>
      <c r="F1084" s="164" t="s">
        <v>826</v>
      </c>
      <c r="H1084" s="163" t="s">
        <v>1</v>
      </c>
      <c r="L1084" s="161"/>
      <c r="M1084" s="165"/>
      <c r="N1084" s="166"/>
      <c r="O1084" s="166"/>
      <c r="P1084" s="166"/>
      <c r="Q1084" s="166"/>
      <c r="R1084" s="166"/>
      <c r="S1084" s="166"/>
      <c r="T1084" s="167"/>
      <c r="AT1084" s="163" t="s">
        <v>166</v>
      </c>
      <c r="AU1084" s="163" t="s">
        <v>84</v>
      </c>
      <c r="AV1084" s="160" t="s">
        <v>80</v>
      </c>
      <c r="AW1084" s="160" t="s">
        <v>31</v>
      </c>
      <c r="AX1084" s="160" t="s">
        <v>75</v>
      </c>
      <c r="AY1084" s="163" t="s">
        <v>158</v>
      </c>
    </row>
    <row r="1085" spans="1:65" s="160" customFormat="1">
      <c r="B1085" s="161"/>
      <c r="D1085" s="162" t="s">
        <v>166</v>
      </c>
      <c r="E1085" s="163" t="s">
        <v>1</v>
      </c>
      <c r="F1085" s="164" t="s">
        <v>1274</v>
      </c>
      <c r="H1085" s="163" t="s">
        <v>1</v>
      </c>
      <c r="L1085" s="161"/>
      <c r="M1085" s="165"/>
      <c r="N1085" s="166"/>
      <c r="O1085" s="166"/>
      <c r="P1085" s="166"/>
      <c r="Q1085" s="166"/>
      <c r="R1085" s="166"/>
      <c r="S1085" s="166"/>
      <c r="T1085" s="167"/>
      <c r="AT1085" s="163" t="s">
        <v>166</v>
      </c>
      <c r="AU1085" s="163" t="s">
        <v>84</v>
      </c>
      <c r="AV1085" s="160" t="s">
        <v>80</v>
      </c>
      <c r="AW1085" s="160" t="s">
        <v>31</v>
      </c>
      <c r="AX1085" s="160" t="s">
        <v>75</v>
      </c>
      <c r="AY1085" s="163" t="s">
        <v>158</v>
      </c>
    </row>
    <row r="1086" spans="1:65" s="160" customFormat="1">
      <c r="B1086" s="161"/>
      <c r="D1086" s="162" t="s">
        <v>166</v>
      </c>
      <c r="E1086" s="163" t="s">
        <v>1</v>
      </c>
      <c r="F1086" s="164" t="s">
        <v>204</v>
      </c>
      <c r="H1086" s="163" t="s">
        <v>1</v>
      </c>
      <c r="L1086" s="161"/>
      <c r="M1086" s="165"/>
      <c r="N1086" s="166"/>
      <c r="O1086" s="166"/>
      <c r="P1086" s="166"/>
      <c r="Q1086" s="166"/>
      <c r="R1086" s="166"/>
      <c r="S1086" s="166"/>
      <c r="T1086" s="167"/>
      <c r="AT1086" s="163" t="s">
        <v>166</v>
      </c>
      <c r="AU1086" s="163" t="s">
        <v>84</v>
      </c>
      <c r="AV1086" s="160" t="s">
        <v>80</v>
      </c>
      <c r="AW1086" s="160" t="s">
        <v>31</v>
      </c>
      <c r="AX1086" s="160" t="s">
        <v>75</v>
      </c>
      <c r="AY1086" s="163" t="s">
        <v>158</v>
      </c>
    </row>
    <row r="1087" spans="1:65" s="168" customFormat="1" ht="22.5">
      <c r="B1087" s="169"/>
      <c r="D1087" s="162" t="s">
        <v>166</v>
      </c>
      <c r="E1087" s="170" t="s">
        <v>1</v>
      </c>
      <c r="F1087" s="171" t="s">
        <v>1275</v>
      </c>
      <c r="H1087" s="172">
        <v>279.38</v>
      </c>
      <c r="L1087" s="169"/>
      <c r="M1087" s="173"/>
      <c r="N1087" s="174"/>
      <c r="O1087" s="174"/>
      <c r="P1087" s="174"/>
      <c r="Q1087" s="174"/>
      <c r="R1087" s="174"/>
      <c r="S1087" s="174"/>
      <c r="T1087" s="175"/>
      <c r="AT1087" s="170" t="s">
        <v>166</v>
      </c>
      <c r="AU1087" s="170" t="s">
        <v>84</v>
      </c>
      <c r="AV1087" s="168" t="s">
        <v>84</v>
      </c>
      <c r="AW1087" s="168" t="s">
        <v>31</v>
      </c>
      <c r="AX1087" s="168" t="s">
        <v>75</v>
      </c>
      <c r="AY1087" s="170" t="s">
        <v>158</v>
      </c>
    </row>
    <row r="1088" spans="1:65" s="168" customFormat="1">
      <c r="B1088" s="169"/>
      <c r="D1088" s="162" t="s">
        <v>166</v>
      </c>
      <c r="E1088" s="170" t="s">
        <v>1</v>
      </c>
      <c r="F1088" s="171" t="s">
        <v>1276</v>
      </c>
      <c r="H1088" s="172">
        <v>50.62</v>
      </c>
      <c r="L1088" s="169"/>
      <c r="M1088" s="173"/>
      <c r="N1088" s="174"/>
      <c r="O1088" s="174"/>
      <c r="P1088" s="174"/>
      <c r="Q1088" s="174"/>
      <c r="R1088" s="174"/>
      <c r="S1088" s="174"/>
      <c r="T1088" s="175"/>
      <c r="AT1088" s="170" t="s">
        <v>166</v>
      </c>
      <c r="AU1088" s="170" t="s">
        <v>84</v>
      </c>
      <c r="AV1088" s="168" t="s">
        <v>84</v>
      </c>
      <c r="AW1088" s="168" t="s">
        <v>31</v>
      </c>
      <c r="AX1088" s="168" t="s">
        <v>75</v>
      </c>
      <c r="AY1088" s="170" t="s">
        <v>158</v>
      </c>
    </row>
    <row r="1089" spans="2:51" s="160" customFormat="1">
      <c r="B1089" s="161"/>
      <c r="D1089" s="162" t="s">
        <v>166</v>
      </c>
      <c r="E1089" s="163" t="s">
        <v>1</v>
      </c>
      <c r="F1089" s="164" t="s">
        <v>206</v>
      </c>
      <c r="H1089" s="163" t="s">
        <v>1</v>
      </c>
      <c r="L1089" s="161"/>
      <c r="M1089" s="165"/>
      <c r="N1089" s="166"/>
      <c r="O1089" s="166"/>
      <c r="P1089" s="166"/>
      <c r="Q1089" s="166"/>
      <c r="R1089" s="166"/>
      <c r="S1089" s="166"/>
      <c r="T1089" s="167"/>
      <c r="AT1089" s="163" t="s">
        <v>166</v>
      </c>
      <c r="AU1089" s="163" t="s">
        <v>84</v>
      </c>
      <c r="AV1089" s="160" t="s">
        <v>80</v>
      </c>
      <c r="AW1089" s="160" t="s">
        <v>31</v>
      </c>
      <c r="AX1089" s="160" t="s">
        <v>75</v>
      </c>
      <c r="AY1089" s="163" t="s">
        <v>158</v>
      </c>
    </row>
    <row r="1090" spans="2:51" s="168" customFormat="1" ht="22.5">
      <c r="B1090" s="169"/>
      <c r="D1090" s="162" t="s">
        <v>166</v>
      </c>
      <c r="E1090" s="170" t="s">
        <v>1</v>
      </c>
      <c r="F1090" s="171" t="s">
        <v>1277</v>
      </c>
      <c r="H1090" s="172">
        <v>225.4</v>
      </c>
      <c r="L1090" s="169"/>
      <c r="M1090" s="173"/>
      <c r="N1090" s="174"/>
      <c r="O1090" s="174"/>
      <c r="P1090" s="174"/>
      <c r="Q1090" s="174"/>
      <c r="R1090" s="174"/>
      <c r="S1090" s="174"/>
      <c r="T1090" s="175"/>
      <c r="AT1090" s="170" t="s">
        <v>166</v>
      </c>
      <c r="AU1090" s="170" t="s">
        <v>84</v>
      </c>
      <c r="AV1090" s="168" t="s">
        <v>84</v>
      </c>
      <c r="AW1090" s="168" t="s">
        <v>31</v>
      </c>
      <c r="AX1090" s="168" t="s">
        <v>75</v>
      </c>
      <c r="AY1090" s="170" t="s">
        <v>158</v>
      </c>
    </row>
    <row r="1091" spans="2:51" s="168" customFormat="1" ht="22.5">
      <c r="B1091" s="169"/>
      <c r="D1091" s="162" t="s">
        <v>166</v>
      </c>
      <c r="E1091" s="170" t="s">
        <v>1</v>
      </c>
      <c r="F1091" s="171" t="s">
        <v>1278</v>
      </c>
      <c r="H1091" s="172">
        <v>119.25</v>
      </c>
      <c r="L1091" s="169"/>
      <c r="M1091" s="173"/>
      <c r="N1091" s="174"/>
      <c r="O1091" s="174"/>
      <c r="P1091" s="174"/>
      <c r="Q1091" s="174"/>
      <c r="R1091" s="174"/>
      <c r="S1091" s="174"/>
      <c r="T1091" s="175"/>
      <c r="AT1091" s="170" t="s">
        <v>166</v>
      </c>
      <c r="AU1091" s="170" t="s">
        <v>84</v>
      </c>
      <c r="AV1091" s="168" t="s">
        <v>84</v>
      </c>
      <c r="AW1091" s="168" t="s">
        <v>31</v>
      </c>
      <c r="AX1091" s="168" t="s">
        <v>75</v>
      </c>
      <c r="AY1091" s="170" t="s">
        <v>158</v>
      </c>
    </row>
    <row r="1092" spans="2:51" s="160" customFormat="1">
      <c r="B1092" s="161"/>
      <c r="D1092" s="162" t="s">
        <v>166</v>
      </c>
      <c r="E1092" s="163" t="s">
        <v>1</v>
      </c>
      <c r="F1092" s="164" t="s">
        <v>247</v>
      </c>
      <c r="H1092" s="163" t="s">
        <v>1</v>
      </c>
      <c r="L1092" s="161"/>
      <c r="M1092" s="165"/>
      <c r="N1092" s="166"/>
      <c r="O1092" s="166"/>
      <c r="P1092" s="166"/>
      <c r="Q1092" s="166"/>
      <c r="R1092" s="166"/>
      <c r="S1092" s="166"/>
      <c r="T1092" s="167"/>
      <c r="AT1092" s="163" t="s">
        <v>166</v>
      </c>
      <c r="AU1092" s="163" t="s">
        <v>84</v>
      </c>
      <c r="AV1092" s="160" t="s">
        <v>80</v>
      </c>
      <c r="AW1092" s="160" t="s">
        <v>31</v>
      </c>
      <c r="AX1092" s="160" t="s">
        <v>75</v>
      </c>
      <c r="AY1092" s="163" t="s">
        <v>158</v>
      </c>
    </row>
    <row r="1093" spans="2:51" s="168" customFormat="1" ht="22.5">
      <c r="B1093" s="169"/>
      <c r="D1093" s="162" t="s">
        <v>166</v>
      </c>
      <c r="E1093" s="170" t="s">
        <v>1</v>
      </c>
      <c r="F1093" s="171" t="s">
        <v>1279</v>
      </c>
      <c r="H1093" s="172">
        <v>170.06</v>
      </c>
      <c r="L1093" s="169"/>
      <c r="M1093" s="173"/>
      <c r="N1093" s="174"/>
      <c r="O1093" s="174"/>
      <c r="P1093" s="174"/>
      <c r="Q1093" s="174"/>
      <c r="R1093" s="174"/>
      <c r="S1093" s="174"/>
      <c r="T1093" s="175"/>
      <c r="AT1093" s="170" t="s">
        <v>166</v>
      </c>
      <c r="AU1093" s="170" t="s">
        <v>84</v>
      </c>
      <c r="AV1093" s="168" t="s">
        <v>84</v>
      </c>
      <c r="AW1093" s="168" t="s">
        <v>31</v>
      </c>
      <c r="AX1093" s="168" t="s">
        <v>75</v>
      </c>
      <c r="AY1093" s="170" t="s">
        <v>158</v>
      </c>
    </row>
    <row r="1094" spans="2:51" s="168" customFormat="1" ht="22.5">
      <c r="B1094" s="169"/>
      <c r="D1094" s="162" t="s">
        <v>166</v>
      </c>
      <c r="E1094" s="170" t="s">
        <v>1</v>
      </c>
      <c r="F1094" s="171" t="s">
        <v>1280</v>
      </c>
      <c r="H1094" s="172">
        <v>110.54</v>
      </c>
      <c r="L1094" s="169"/>
      <c r="M1094" s="173"/>
      <c r="N1094" s="174"/>
      <c r="O1094" s="174"/>
      <c r="P1094" s="174"/>
      <c r="Q1094" s="174"/>
      <c r="R1094" s="174"/>
      <c r="S1094" s="174"/>
      <c r="T1094" s="175"/>
      <c r="AT1094" s="170" t="s">
        <v>166</v>
      </c>
      <c r="AU1094" s="170" t="s">
        <v>84</v>
      </c>
      <c r="AV1094" s="168" t="s">
        <v>84</v>
      </c>
      <c r="AW1094" s="168" t="s">
        <v>31</v>
      </c>
      <c r="AX1094" s="168" t="s">
        <v>75</v>
      </c>
      <c r="AY1094" s="170" t="s">
        <v>158</v>
      </c>
    </row>
    <row r="1095" spans="2:51" s="160" customFormat="1">
      <c r="B1095" s="161"/>
      <c r="D1095" s="162" t="s">
        <v>166</v>
      </c>
      <c r="E1095" s="163" t="s">
        <v>1</v>
      </c>
      <c r="F1095" s="164" t="s">
        <v>618</v>
      </c>
      <c r="H1095" s="163" t="s">
        <v>1</v>
      </c>
      <c r="L1095" s="161"/>
      <c r="M1095" s="165"/>
      <c r="N1095" s="166"/>
      <c r="O1095" s="166"/>
      <c r="P1095" s="166"/>
      <c r="Q1095" s="166"/>
      <c r="R1095" s="166"/>
      <c r="S1095" s="166"/>
      <c r="T1095" s="167"/>
      <c r="AT1095" s="163" t="s">
        <v>166</v>
      </c>
      <c r="AU1095" s="163" t="s">
        <v>84</v>
      </c>
      <c r="AV1095" s="160" t="s">
        <v>80</v>
      </c>
      <c r="AW1095" s="160" t="s">
        <v>31</v>
      </c>
      <c r="AX1095" s="160" t="s">
        <v>75</v>
      </c>
      <c r="AY1095" s="163" t="s">
        <v>158</v>
      </c>
    </row>
    <row r="1096" spans="2:51" s="168" customFormat="1" ht="22.5">
      <c r="B1096" s="169"/>
      <c r="D1096" s="162" t="s">
        <v>166</v>
      </c>
      <c r="E1096" s="170" t="s">
        <v>1</v>
      </c>
      <c r="F1096" s="171" t="s">
        <v>1279</v>
      </c>
      <c r="H1096" s="172">
        <v>170.06</v>
      </c>
      <c r="L1096" s="169"/>
      <c r="M1096" s="173"/>
      <c r="N1096" s="174"/>
      <c r="O1096" s="174"/>
      <c r="P1096" s="174"/>
      <c r="Q1096" s="174"/>
      <c r="R1096" s="174"/>
      <c r="S1096" s="174"/>
      <c r="T1096" s="175"/>
      <c r="AT1096" s="170" t="s">
        <v>166</v>
      </c>
      <c r="AU1096" s="170" t="s">
        <v>84</v>
      </c>
      <c r="AV1096" s="168" t="s">
        <v>84</v>
      </c>
      <c r="AW1096" s="168" t="s">
        <v>31</v>
      </c>
      <c r="AX1096" s="168" t="s">
        <v>75</v>
      </c>
      <c r="AY1096" s="170" t="s">
        <v>158</v>
      </c>
    </row>
    <row r="1097" spans="2:51" s="168" customFormat="1" ht="22.5">
      <c r="B1097" s="169"/>
      <c r="D1097" s="162" t="s">
        <v>166</v>
      </c>
      <c r="E1097" s="170" t="s">
        <v>1</v>
      </c>
      <c r="F1097" s="171" t="s">
        <v>1281</v>
      </c>
      <c r="H1097" s="172">
        <v>110.55</v>
      </c>
      <c r="L1097" s="169"/>
      <c r="M1097" s="173"/>
      <c r="N1097" s="174"/>
      <c r="O1097" s="174"/>
      <c r="P1097" s="174"/>
      <c r="Q1097" s="174"/>
      <c r="R1097" s="174"/>
      <c r="S1097" s="174"/>
      <c r="T1097" s="175"/>
      <c r="AT1097" s="170" t="s">
        <v>166</v>
      </c>
      <c r="AU1097" s="170" t="s">
        <v>84</v>
      </c>
      <c r="AV1097" s="168" t="s">
        <v>84</v>
      </c>
      <c r="AW1097" s="168" t="s">
        <v>31</v>
      </c>
      <c r="AX1097" s="168" t="s">
        <v>75</v>
      </c>
      <c r="AY1097" s="170" t="s">
        <v>158</v>
      </c>
    </row>
    <row r="1098" spans="2:51" s="184" customFormat="1">
      <c r="B1098" s="185"/>
      <c r="D1098" s="162" t="s">
        <v>166</v>
      </c>
      <c r="E1098" s="186" t="s">
        <v>1</v>
      </c>
      <c r="F1098" s="187" t="s">
        <v>219</v>
      </c>
      <c r="H1098" s="188">
        <v>1235.8599999999999</v>
      </c>
      <c r="L1098" s="185"/>
      <c r="M1098" s="189"/>
      <c r="N1098" s="190"/>
      <c r="O1098" s="190"/>
      <c r="P1098" s="190"/>
      <c r="Q1098" s="190"/>
      <c r="R1098" s="190"/>
      <c r="S1098" s="190"/>
      <c r="T1098" s="191"/>
      <c r="AT1098" s="186" t="s">
        <v>166</v>
      </c>
      <c r="AU1098" s="186" t="s">
        <v>84</v>
      </c>
      <c r="AV1098" s="184" t="s">
        <v>87</v>
      </c>
      <c r="AW1098" s="184" t="s">
        <v>31</v>
      </c>
      <c r="AX1098" s="184" t="s">
        <v>75</v>
      </c>
      <c r="AY1098" s="186" t="s">
        <v>158</v>
      </c>
    </row>
    <row r="1099" spans="2:51" s="160" customFormat="1">
      <c r="B1099" s="161"/>
      <c r="D1099" s="162" t="s">
        <v>166</v>
      </c>
      <c r="E1099" s="163" t="s">
        <v>1</v>
      </c>
      <c r="F1099" s="164" t="s">
        <v>1282</v>
      </c>
      <c r="H1099" s="163" t="s">
        <v>1</v>
      </c>
      <c r="L1099" s="161"/>
      <c r="M1099" s="165"/>
      <c r="N1099" s="166"/>
      <c r="O1099" s="166"/>
      <c r="P1099" s="166"/>
      <c r="Q1099" s="166"/>
      <c r="R1099" s="166"/>
      <c r="S1099" s="166"/>
      <c r="T1099" s="167"/>
      <c r="AT1099" s="163" t="s">
        <v>166</v>
      </c>
      <c r="AU1099" s="163" t="s">
        <v>84</v>
      </c>
      <c r="AV1099" s="160" t="s">
        <v>80</v>
      </c>
      <c r="AW1099" s="160" t="s">
        <v>31</v>
      </c>
      <c r="AX1099" s="160" t="s">
        <v>75</v>
      </c>
      <c r="AY1099" s="163" t="s">
        <v>158</v>
      </c>
    </row>
    <row r="1100" spans="2:51" s="160" customFormat="1">
      <c r="B1100" s="161"/>
      <c r="D1100" s="162" t="s">
        <v>166</v>
      </c>
      <c r="E1100" s="163" t="s">
        <v>1</v>
      </c>
      <c r="F1100" s="164" t="s">
        <v>247</v>
      </c>
      <c r="H1100" s="163" t="s">
        <v>1</v>
      </c>
      <c r="L1100" s="161"/>
      <c r="M1100" s="165"/>
      <c r="N1100" s="166"/>
      <c r="O1100" s="166"/>
      <c r="P1100" s="166"/>
      <c r="Q1100" s="166"/>
      <c r="R1100" s="166"/>
      <c r="S1100" s="166"/>
      <c r="T1100" s="167"/>
      <c r="AT1100" s="163" t="s">
        <v>166</v>
      </c>
      <c r="AU1100" s="163" t="s">
        <v>84</v>
      </c>
      <c r="AV1100" s="160" t="s">
        <v>80</v>
      </c>
      <c r="AW1100" s="160" t="s">
        <v>31</v>
      </c>
      <c r="AX1100" s="160" t="s">
        <v>75</v>
      </c>
      <c r="AY1100" s="163" t="s">
        <v>158</v>
      </c>
    </row>
    <row r="1101" spans="2:51" s="168" customFormat="1">
      <c r="B1101" s="169"/>
      <c r="D1101" s="162" t="s">
        <v>166</v>
      </c>
      <c r="E1101" s="170" t="s">
        <v>1</v>
      </c>
      <c r="F1101" s="171" t="s">
        <v>1283</v>
      </c>
      <c r="H1101" s="172">
        <v>64.040000000000006</v>
      </c>
      <c r="L1101" s="169"/>
      <c r="M1101" s="173"/>
      <c r="N1101" s="174"/>
      <c r="O1101" s="174"/>
      <c r="P1101" s="174"/>
      <c r="Q1101" s="174"/>
      <c r="R1101" s="174"/>
      <c r="S1101" s="174"/>
      <c r="T1101" s="175"/>
      <c r="AT1101" s="170" t="s">
        <v>166</v>
      </c>
      <c r="AU1101" s="170" t="s">
        <v>84</v>
      </c>
      <c r="AV1101" s="168" t="s">
        <v>84</v>
      </c>
      <c r="AW1101" s="168" t="s">
        <v>31</v>
      </c>
      <c r="AX1101" s="168" t="s">
        <v>75</v>
      </c>
      <c r="AY1101" s="170" t="s">
        <v>158</v>
      </c>
    </row>
    <row r="1102" spans="2:51" s="160" customFormat="1">
      <c r="B1102" s="161"/>
      <c r="D1102" s="162" t="s">
        <v>166</v>
      </c>
      <c r="E1102" s="163" t="s">
        <v>1</v>
      </c>
      <c r="F1102" s="164" t="s">
        <v>1284</v>
      </c>
      <c r="H1102" s="163" t="s">
        <v>1</v>
      </c>
      <c r="L1102" s="161"/>
      <c r="M1102" s="165"/>
      <c r="N1102" s="166"/>
      <c r="O1102" s="166"/>
      <c r="P1102" s="166"/>
      <c r="Q1102" s="166"/>
      <c r="R1102" s="166"/>
      <c r="S1102" s="166"/>
      <c r="T1102" s="167"/>
      <c r="AT1102" s="163" t="s">
        <v>166</v>
      </c>
      <c r="AU1102" s="163" t="s">
        <v>84</v>
      </c>
      <c r="AV1102" s="160" t="s">
        <v>80</v>
      </c>
      <c r="AW1102" s="160" t="s">
        <v>31</v>
      </c>
      <c r="AX1102" s="160" t="s">
        <v>75</v>
      </c>
      <c r="AY1102" s="163" t="s">
        <v>158</v>
      </c>
    </row>
    <row r="1103" spans="2:51" s="160" customFormat="1">
      <c r="B1103" s="161"/>
      <c r="D1103" s="162" t="s">
        <v>166</v>
      </c>
      <c r="E1103" s="163" t="s">
        <v>1</v>
      </c>
      <c r="F1103" s="164" t="s">
        <v>618</v>
      </c>
      <c r="H1103" s="163" t="s">
        <v>1</v>
      </c>
      <c r="L1103" s="161"/>
      <c r="M1103" s="165"/>
      <c r="N1103" s="166"/>
      <c r="O1103" s="166"/>
      <c r="P1103" s="166"/>
      <c r="Q1103" s="166"/>
      <c r="R1103" s="166"/>
      <c r="S1103" s="166"/>
      <c r="T1103" s="167"/>
      <c r="AT1103" s="163" t="s">
        <v>166</v>
      </c>
      <c r="AU1103" s="163" t="s">
        <v>84</v>
      </c>
      <c r="AV1103" s="160" t="s">
        <v>80</v>
      </c>
      <c r="AW1103" s="160" t="s">
        <v>31</v>
      </c>
      <c r="AX1103" s="160" t="s">
        <v>75</v>
      </c>
      <c r="AY1103" s="163" t="s">
        <v>158</v>
      </c>
    </row>
    <row r="1104" spans="2:51" s="168" customFormat="1">
      <c r="B1104" s="169"/>
      <c r="D1104" s="162" t="s">
        <v>166</v>
      </c>
      <c r="E1104" s="170" t="s">
        <v>1</v>
      </c>
      <c r="F1104" s="171" t="s">
        <v>1283</v>
      </c>
      <c r="H1104" s="172">
        <v>64.040000000000006</v>
      </c>
      <c r="L1104" s="169"/>
      <c r="M1104" s="173"/>
      <c r="N1104" s="174"/>
      <c r="O1104" s="174"/>
      <c r="P1104" s="174"/>
      <c r="Q1104" s="174"/>
      <c r="R1104" s="174"/>
      <c r="S1104" s="174"/>
      <c r="T1104" s="175"/>
      <c r="AT1104" s="170" t="s">
        <v>166</v>
      </c>
      <c r="AU1104" s="170" t="s">
        <v>84</v>
      </c>
      <c r="AV1104" s="168" t="s">
        <v>84</v>
      </c>
      <c r="AW1104" s="168" t="s">
        <v>31</v>
      </c>
      <c r="AX1104" s="168" t="s">
        <v>75</v>
      </c>
      <c r="AY1104" s="170" t="s">
        <v>158</v>
      </c>
    </row>
    <row r="1105" spans="1:65" s="176" customFormat="1">
      <c r="B1105" s="177"/>
      <c r="D1105" s="162" t="s">
        <v>166</v>
      </c>
      <c r="E1105" s="178" t="s">
        <v>1</v>
      </c>
      <c r="F1105" s="179" t="s">
        <v>198</v>
      </c>
      <c r="H1105" s="180">
        <v>1363.9399999999998</v>
      </c>
      <c r="L1105" s="177"/>
      <c r="M1105" s="181"/>
      <c r="N1105" s="182"/>
      <c r="O1105" s="182"/>
      <c r="P1105" s="182"/>
      <c r="Q1105" s="182"/>
      <c r="R1105" s="182"/>
      <c r="S1105" s="182"/>
      <c r="T1105" s="183"/>
      <c r="AT1105" s="178" t="s">
        <v>166</v>
      </c>
      <c r="AU1105" s="178" t="s">
        <v>84</v>
      </c>
      <c r="AV1105" s="176" t="s">
        <v>90</v>
      </c>
      <c r="AW1105" s="176" t="s">
        <v>31</v>
      </c>
      <c r="AX1105" s="176" t="s">
        <v>80</v>
      </c>
      <c r="AY1105" s="178" t="s">
        <v>158</v>
      </c>
    </row>
    <row r="1106" spans="1:65" s="25" customFormat="1" ht="44.25" customHeight="1">
      <c r="A1106" s="21"/>
      <c r="B1106" s="22"/>
      <c r="C1106" s="192" t="s">
        <v>1285</v>
      </c>
      <c r="D1106" s="192" t="s">
        <v>514</v>
      </c>
      <c r="E1106" s="193" t="s">
        <v>1286</v>
      </c>
      <c r="F1106" s="194" t="s">
        <v>1287</v>
      </c>
      <c r="G1106" s="195" t="s">
        <v>189</v>
      </c>
      <c r="H1106" s="196">
        <v>1359.4459999999999</v>
      </c>
      <c r="I1106" s="2"/>
      <c r="J1106" s="197">
        <f>ROUND(I1106*H1106,2)</f>
        <v>0</v>
      </c>
      <c r="K1106" s="194" t="s">
        <v>1</v>
      </c>
      <c r="L1106" s="198"/>
      <c r="M1106" s="199" t="s">
        <v>1</v>
      </c>
      <c r="N1106" s="200" t="s">
        <v>40</v>
      </c>
      <c r="O1106" s="49"/>
      <c r="P1106" s="156">
        <f>O1106*H1106</f>
        <v>0</v>
      </c>
      <c r="Q1106" s="156">
        <v>2.5999999999999999E-3</v>
      </c>
      <c r="R1106" s="156">
        <f>Q1106*H1106</f>
        <v>3.5345595999999997</v>
      </c>
      <c r="S1106" s="156">
        <v>0</v>
      </c>
      <c r="T1106" s="157">
        <f>S1106*H1106</f>
        <v>0</v>
      </c>
      <c r="U1106" s="21"/>
      <c r="V1106" s="21"/>
      <c r="W1106" s="21"/>
      <c r="X1106" s="21"/>
      <c r="Y1106" s="21"/>
      <c r="Z1106" s="21"/>
      <c r="AA1106" s="21"/>
      <c r="AB1106" s="21"/>
      <c r="AC1106" s="21"/>
      <c r="AD1106" s="21"/>
      <c r="AE1106" s="21"/>
      <c r="AR1106" s="158" t="s">
        <v>527</v>
      </c>
      <c r="AT1106" s="158" t="s">
        <v>514</v>
      </c>
      <c r="AU1106" s="158" t="s">
        <v>84</v>
      </c>
      <c r="AY1106" s="8" t="s">
        <v>158</v>
      </c>
      <c r="BE1106" s="159">
        <f>IF(N1106="základní",J1106,0)</f>
        <v>0</v>
      </c>
      <c r="BF1106" s="159">
        <f>IF(N1106="snížená",J1106,0)</f>
        <v>0</v>
      </c>
      <c r="BG1106" s="159">
        <f>IF(N1106="zákl. přenesená",J1106,0)</f>
        <v>0</v>
      </c>
      <c r="BH1106" s="159">
        <f>IF(N1106="sníž. přenesená",J1106,0)</f>
        <v>0</v>
      </c>
      <c r="BI1106" s="159">
        <f>IF(N1106="nulová",J1106,0)</f>
        <v>0</v>
      </c>
      <c r="BJ1106" s="8" t="s">
        <v>80</v>
      </c>
      <c r="BK1106" s="159">
        <f>ROUND(I1106*H1106,2)</f>
        <v>0</v>
      </c>
      <c r="BL1106" s="8" t="s">
        <v>403</v>
      </c>
      <c r="BM1106" s="158" t="s">
        <v>1288</v>
      </c>
    </row>
    <row r="1107" spans="1:65" s="160" customFormat="1">
      <c r="B1107" s="161"/>
      <c r="D1107" s="162" t="s">
        <v>166</v>
      </c>
      <c r="E1107" s="163" t="s">
        <v>1</v>
      </c>
      <c r="F1107" s="164" t="s">
        <v>1289</v>
      </c>
      <c r="H1107" s="163" t="s">
        <v>1</v>
      </c>
      <c r="L1107" s="161"/>
      <c r="M1107" s="165"/>
      <c r="N1107" s="166"/>
      <c r="O1107" s="166"/>
      <c r="P1107" s="166"/>
      <c r="Q1107" s="166"/>
      <c r="R1107" s="166"/>
      <c r="S1107" s="166"/>
      <c r="T1107" s="167"/>
      <c r="AT1107" s="163" t="s">
        <v>166</v>
      </c>
      <c r="AU1107" s="163" t="s">
        <v>84</v>
      </c>
      <c r="AV1107" s="160" t="s">
        <v>80</v>
      </c>
      <c r="AW1107" s="160" t="s">
        <v>31</v>
      </c>
      <c r="AX1107" s="160" t="s">
        <v>75</v>
      </c>
      <c r="AY1107" s="163" t="s">
        <v>158</v>
      </c>
    </row>
    <row r="1108" spans="1:65" s="168" customFormat="1">
      <c r="B1108" s="169"/>
      <c r="D1108" s="162" t="s">
        <v>166</v>
      </c>
      <c r="E1108" s="170" t="s">
        <v>1</v>
      </c>
      <c r="F1108" s="171" t="s">
        <v>1290</v>
      </c>
      <c r="H1108" s="172">
        <v>1235.8599999999999</v>
      </c>
      <c r="L1108" s="169"/>
      <c r="M1108" s="173"/>
      <c r="N1108" s="174"/>
      <c r="O1108" s="174"/>
      <c r="P1108" s="174"/>
      <c r="Q1108" s="174"/>
      <c r="R1108" s="174"/>
      <c r="S1108" s="174"/>
      <c r="T1108" s="175"/>
      <c r="AT1108" s="170" t="s">
        <v>166</v>
      </c>
      <c r="AU1108" s="170" t="s">
        <v>84</v>
      </c>
      <c r="AV1108" s="168" t="s">
        <v>84</v>
      </c>
      <c r="AW1108" s="168" t="s">
        <v>31</v>
      </c>
      <c r="AX1108" s="168" t="s">
        <v>80</v>
      </c>
      <c r="AY1108" s="170" t="s">
        <v>158</v>
      </c>
    </row>
    <row r="1109" spans="1:65" s="168" customFormat="1">
      <c r="B1109" s="169"/>
      <c r="D1109" s="162" t="s">
        <v>166</v>
      </c>
      <c r="F1109" s="171" t="s">
        <v>1291</v>
      </c>
      <c r="H1109" s="172">
        <v>1359.4459999999999</v>
      </c>
      <c r="L1109" s="169"/>
      <c r="M1109" s="173"/>
      <c r="N1109" s="174"/>
      <c r="O1109" s="174"/>
      <c r="P1109" s="174"/>
      <c r="Q1109" s="174"/>
      <c r="R1109" s="174"/>
      <c r="S1109" s="174"/>
      <c r="T1109" s="175"/>
      <c r="AT1109" s="170" t="s">
        <v>166</v>
      </c>
      <c r="AU1109" s="170" t="s">
        <v>84</v>
      </c>
      <c r="AV1109" s="168" t="s">
        <v>84</v>
      </c>
      <c r="AW1109" s="168" t="s">
        <v>3</v>
      </c>
      <c r="AX1109" s="168" t="s">
        <v>80</v>
      </c>
      <c r="AY1109" s="170" t="s">
        <v>158</v>
      </c>
    </row>
    <row r="1110" spans="1:65" s="25" customFormat="1" ht="44.25" customHeight="1">
      <c r="A1110" s="21"/>
      <c r="B1110" s="22"/>
      <c r="C1110" s="192" t="s">
        <v>1292</v>
      </c>
      <c r="D1110" s="192" t="s">
        <v>514</v>
      </c>
      <c r="E1110" s="193" t="s">
        <v>1293</v>
      </c>
      <c r="F1110" s="194" t="s">
        <v>1294</v>
      </c>
      <c r="G1110" s="195" t="s">
        <v>189</v>
      </c>
      <c r="H1110" s="196">
        <v>70.444000000000003</v>
      </c>
      <c r="I1110" s="2"/>
      <c r="J1110" s="197">
        <f>ROUND(I1110*H1110,2)</f>
        <v>0</v>
      </c>
      <c r="K1110" s="194" t="s">
        <v>1</v>
      </c>
      <c r="L1110" s="198"/>
      <c r="M1110" s="199" t="s">
        <v>1</v>
      </c>
      <c r="N1110" s="200" t="s">
        <v>40</v>
      </c>
      <c r="O1110" s="49"/>
      <c r="P1110" s="156">
        <f>O1110*H1110</f>
        <v>0</v>
      </c>
      <c r="Q1110" s="156">
        <v>2.5999999999999999E-3</v>
      </c>
      <c r="R1110" s="156">
        <f>Q1110*H1110</f>
        <v>0.18315439999999999</v>
      </c>
      <c r="S1110" s="156">
        <v>0</v>
      </c>
      <c r="T1110" s="157">
        <f>S1110*H1110</f>
        <v>0</v>
      </c>
      <c r="U1110" s="21"/>
      <c r="V1110" s="21"/>
      <c r="W1110" s="21"/>
      <c r="X1110" s="21"/>
      <c r="Y1110" s="21"/>
      <c r="Z1110" s="21"/>
      <c r="AA1110" s="21"/>
      <c r="AB1110" s="21"/>
      <c r="AC1110" s="21"/>
      <c r="AD1110" s="21"/>
      <c r="AE1110" s="21"/>
      <c r="AR1110" s="158" t="s">
        <v>527</v>
      </c>
      <c r="AT1110" s="158" t="s">
        <v>514</v>
      </c>
      <c r="AU1110" s="158" t="s">
        <v>84</v>
      </c>
      <c r="AY1110" s="8" t="s">
        <v>158</v>
      </c>
      <c r="BE1110" s="159">
        <f>IF(N1110="základní",J1110,0)</f>
        <v>0</v>
      </c>
      <c r="BF1110" s="159">
        <f>IF(N1110="snížená",J1110,0)</f>
        <v>0</v>
      </c>
      <c r="BG1110" s="159">
        <f>IF(N1110="zákl. přenesená",J1110,0)</f>
        <v>0</v>
      </c>
      <c r="BH1110" s="159">
        <f>IF(N1110="sníž. přenesená",J1110,0)</f>
        <v>0</v>
      </c>
      <c r="BI1110" s="159">
        <f>IF(N1110="nulová",J1110,0)</f>
        <v>0</v>
      </c>
      <c r="BJ1110" s="8" t="s">
        <v>80</v>
      </c>
      <c r="BK1110" s="159">
        <f>ROUND(I1110*H1110,2)</f>
        <v>0</v>
      </c>
      <c r="BL1110" s="8" t="s">
        <v>403</v>
      </c>
      <c r="BM1110" s="158" t="s">
        <v>1295</v>
      </c>
    </row>
    <row r="1111" spans="1:65" s="160" customFormat="1">
      <c r="B1111" s="161"/>
      <c r="D1111" s="162" t="s">
        <v>166</v>
      </c>
      <c r="E1111" s="163" t="s">
        <v>1</v>
      </c>
      <c r="F1111" s="164" t="s">
        <v>1296</v>
      </c>
      <c r="H1111" s="163" t="s">
        <v>1</v>
      </c>
      <c r="L1111" s="161"/>
      <c r="M1111" s="165"/>
      <c r="N1111" s="166"/>
      <c r="O1111" s="166"/>
      <c r="P1111" s="166"/>
      <c r="Q1111" s="166"/>
      <c r="R1111" s="166"/>
      <c r="S1111" s="166"/>
      <c r="T1111" s="167"/>
      <c r="AT1111" s="163" t="s">
        <v>166</v>
      </c>
      <c r="AU1111" s="163" t="s">
        <v>84</v>
      </c>
      <c r="AV1111" s="160" t="s">
        <v>80</v>
      </c>
      <c r="AW1111" s="160" t="s">
        <v>31</v>
      </c>
      <c r="AX1111" s="160" t="s">
        <v>75</v>
      </c>
      <c r="AY1111" s="163" t="s">
        <v>158</v>
      </c>
    </row>
    <row r="1112" spans="1:65" s="168" customFormat="1">
      <c r="B1112" s="169"/>
      <c r="D1112" s="162" t="s">
        <v>166</v>
      </c>
      <c r="E1112" s="170" t="s">
        <v>1</v>
      </c>
      <c r="F1112" s="171" t="s">
        <v>1297</v>
      </c>
      <c r="H1112" s="172">
        <v>64.040000000000006</v>
      </c>
      <c r="L1112" s="169"/>
      <c r="M1112" s="173"/>
      <c r="N1112" s="174"/>
      <c r="O1112" s="174"/>
      <c r="P1112" s="174"/>
      <c r="Q1112" s="174"/>
      <c r="R1112" s="174"/>
      <c r="S1112" s="174"/>
      <c r="T1112" s="175"/>
      <c r="AT1112" s="170" t="s">
        <v>166</v>
      </c>
      <c r="AU1112" s="170" t="s">
        <v>84</v>
      </c>
      <c r="AV1112" s="168" t="s">
        <v>84</v>
      </c>
      <c r="AW1112" s="168" t="s">
        <v>31</v>
      </c>
      <c r="AX1112" s="168" t="s">
        <v>80</v>
      </c>
      <c r="AY1112" s="170" t="s">
        <v>158</v>
      </c>
    </row>
    <row r="1113" spans="1:65" s="168" customFormat="1">
      <c r="B1113" s="169"/>
      <c r="D1113" s="162" t="s">
        <v>166</v>
      </c>
      <c r="F1113" s="171" t="s">
        <v>1298</v>
      </c>
      <c r="H1113" s="172">
        <v>70.444000000000003</v>
      </c>
      <c r="L1113" s="169"/>
      <c r="M1113" s="173"/>
      <c r="N1113" s="174"/>
      <c r="O1113" s="174"/>
      <c r="P1113" s="174"/>
      <c r="Q1113" s="174"/>
      <c r="R1113" s="174"/>
      <c r="S1113" s="174"/>
      <c r="T1113" s="175"/>
      <c r="AT1113" s="170" t="s">
        <v>166</v>
      </c>
      <c r="AU1113" s="170" t="s">
        <v>84</v>
      </c>
      <c r="AV1113" s="168" t="s">
        <v>84</v>
      </c>
      <c r="AW1113" s="168" t="s">
        <v>3</v>
      </c>
      <c r="AX1113" s="168" t="s">
        <v>80</v>
      </c>
      <c r="AY1113" s="170" t="s">
        <v>158</v>
      </c>
    </row>
    <row r="1114" spans="1:65" s="25" customFormat="1" ht="48.95" customHeight="1">
      <c r="A1114" s="21"/>
      <c r="B1114" s="22"/>
      <c r="C1114" s="192" t="s">
        <v>1299</v>
      </c>
      <c r="D1114" s="192" t="s">
        <v>514</v>
      </c>
      <c r="E1114" s="193" t="s">
        <v>1300</v>
      </c>
      <c r="F1114" s="194" t="s">
        <v>1301</v>
      </c>
      <c r="G1114" s="195" t="s">
        <v>189</v>
      </c>
      <c r="H1114" s="196">
        <v>70.444000000000003</v>
      </c>
      <c r="I1114" s="2"/>
      <c r="J1114" s="197">
        <f>ROUND(I1114*H1114,2)</f>
        <v>0</v>
      </c>
      <c r="K1114" s="194" t="s">
        <v>1</v>
      </c>
      <c r="L1114" s="198"/>
      <c r="M1114" s="199" t="s">
        <v>1</v>
      </c>
      <c r="N1114" s="200" t="s">
        <v>40</v>
      </c>
      <c r="O1114" s="49"/>
      <c r="P1114" s="156">
        <f>O1114*H1114</f>
        <v>0</v>
      </c>
      <c r="Q1114" s="156">
        <v>2.5999999999999999E-3</v>
      </c>
      <c r="R1114" s="156">
        <f>Q1114*H1114</f>
        <v>0.18315439999999999</v>
      </c>
      <c r="S1114" s="156">
        <v>0</v>
      </c>
      <c r="T1114" s="157">
        <f>S1114*H1114</f>
        <v>0</v>
      </c>
      <c r="U1114" s="21"/>
      <c r="V1114" s="21"/>
      <c r="W1114" s="21"/>
      <c r="X1114" s="21"/>
      <c r="Y1114" s="21"/>
      <c r="Z1114" s="21"/>
      <c r="AA1114" s="21"/>
      <c r="AB1114" s="21"/>
      <c r="AC1114" s="21"/>
      <c r="AD1114" s="21"/>
      <c r="AE1114" s="21"/>
      <c r="AR1114" s="158" t="s">
        <v>527</v>
      </c>
      <c r="AT1114" s="158" t="s">
        <v>514</v>
      </c>
      <c r="AU1114" s="158" t="s">
        <v>84</v>
      </c>
      <c r="AY1114" s="8" t="s">
        <v>158</v>
      </c>
      <c r="BE1114" s="159">
        <f>IF(N1114="základní",J1114,0)</f>
        <v>0</v>
      </c>
      <c r="BF1114" s="159">
        <f>IF(N1114="snížená",J1114,0)</f>
        <v>0</v>
      </c>
      <c r="BG1114" s="159">
        <f>IF(N1114="zákl. přenesená",J1114,0)</f>
        <v>0</v>
      </c>
      <c r="BH1114" s="159">
        <f>IF(N1114="sníž. přenesená",J1114,0)</f>
        <v>0</v>
      </c>
      <c r="BI1114" s="159">
        <f>IF(N1114="nulová",J1114,0)</f>
        <v>0</v>
      </c>
      <c r="BJ1114" s="8" t="s">
        <v>80</v>
      </c>
      <c r="BK1114" s="159">
        <f>ROUND(I1114*H1114,2)</f>
        <v>0</v>
      </c>
      <c r="BL1114" s="8" t="s">
        <v>403</v>
      </c>
      <c r="BM1114" s="158" t="s">
        <v>1302</v>
      </c>
    </row>
    <row r="1115" spans="1:65" s="160" customFormat="1">
      <c r="B1115" s="161"/>
      <c r="D1115" s="162" t="s">
        <v>166</v>
      </c>
      <c r="E1115" s="163" t="s">
        <v>1</v>
      </c>
      <c r="F1115" s="164" t="s">
        <v>1303</v>
      </c>
      <c r="H1115" s="163" t="s">
        <v>1</v>
      </c>
      <c r="L1115" s="161"/>
      <c r="M1115" s="165"/>
      <c r="N1115" s="166"/>
      <c r="O1115" s="166"/>
      <c r="P1115" s="166"/>
      <c r="Q1115" s="166"/>
      <c r="R1115" s="166"/>
      <c r="S1115" s="166"/>
      <c r="T1115" s="167"/>
      <c r="AT1115" s="163" t="s">
        <v>166</v>
      </c>
      <c r="AU1115" s="163" t="s">
        <v>84</v>
      </c>
      <c r="AV1115" s="160" t="s">
        <v>80</v>
      </c>
      <c r="AW1115" s="160" t="s">
        <v>31</v>
      </c>
      <c r="AX1115" s="160" t="s">
        <v>75</v>
      </c>
      <c r="AY1115" s="163" t="s">
        <v>158</v>
      </c>
    </row>
    <row r="1116" spans="1:65" s="168" customFormat="1">
      <c r="B1116" s="169"/>
      <c r="D1116" s="162" t="s">
        <v>166</v>
      </c>
      <c r="E1116" s="170" t="s">
        <v>1</v>
      </c>
      <c r="F1116" s="171" t="s">
        <v>1297</v>
      </c>
      <c r="H1116" s="172">
        <v>64.040000000000006</v>
      </c>
      <c r="L1116" s="169"/>
      <c r="M1116" s="173"/>
      <c r="N1116" s="174"/>
      <c r="O1116" s="174"/>
      <c r="P1116" s="174"/>
      <c r="Q1116" s="174"/>
      <c r="R1116" s="174"/>
      <c r="S1116" s="174"/>
      <c r="T1116" s="175"/>
      <c r="AT1116" s="170" t="s">
        <v>166</v>
      </c>
      <c r="AU1116" s="170" t="s">
        <v>84</v>
      </c>
      <c r="AV1116" s="168" t="s">
        <v>84</v>
      </c>
      <c r="AW1116" s="168" t="s">
        <v>31</v>
      </c>
      <c r="AX1116" s="168" t="s">
        <v>80</v>
      </c>
      <c r="AY1116" s="170" t="s">
        <v>158</v>
      </c>
    </row>
    <row r="1117" spans="1:65" s="168" customFormat="1">
      <c r="B1117" s="169"/>
      <c r="D1117" s="162" t="s">
        <v>166</v>
      </c>
      <c r="F1117" s="171" t="s">
        <v>1298</v>
      </c>
      <c r="H1117" s="172">
        <v>70.444000000000003</v>
      </c>
      <c r="L1117" s="169"/>
      <c r="M1117" s="173"/>
      <c r="N1117" s="174"/>
      <c r="O1117" s="174"/>
      <c r="P1117" s="174"/>
      <c r="Q1117" s="174"/>
      <c r="R1117" s="174"/>
      <c r="S1117" s="174"/>
      <c r="T1117" s="175"/>
      <c r="AT1117" s="170" t="s">
        <v>166</v>
      </c>
      <c r="AU1117" s="170" t="s">
        <v>84</v>
      </c>
      <c r="AV1117" s="168" t="s">
        <v>84</v>
      </c>
      <c r="AW1117" s="168" t="s">
        <v>3</v>
      </c>
      <c r="AX1117" s="168" t="s">
        <v>80</v>
      </c>
      <c r="AY1117" s="170" t="s">
        <v>158</v>
      </c>
    </row>
    <row r="1118" spans="1:65" s="25" customFormat="1" ht="21.75" customHeight="1">
      <c r="A1118" s="21"/>
      <c r="B1118" s="22"/>
      <c r="C1118" s="148" t="s">
        <v>1304</v>
      </c>
      <c r="D1118" s="148" t="s">
        <v>160</v>
      </c>
      <c r="E1118" s="149" t="s">
        <v>1305</v>
      </c>
      <c r="F1118" s="150" t="s">
        <v>1306</v>
      </c>
      <c r="G1118" s="151" t="s">
        <v>253</v>
      </c>
      <c r="H1118" s="152">
        <v>987.42</v>
      </c>
      <c r="I1118" s="1"/>
      <c r="J1118" s="153">
        <f>ROUND(I1118*H1118,2)</f>
        <v>0</v>
      </c>
      <c r="K1118" s="150" t="s">
        <v>164</v>
      </c>
      <c r="L1118" s="22"/>
      <c r="M1118" s="154" t="s">
        <v>1</v>
      </c>
      <c r="N1118" s="155" t="s">
        <v>40</v>
      </c>
      <c r="O1118" s="49"/>
      <c r="P1118" s="156">
        <f>O1118*H1118</f>
        <v>0</v>
      </c>
      <c r="Q1118" s="156">
        <v>0</v>
      </c>
      <c r="R1118" s="156">
        <f>Q1118*H1118</f>
        <v>0</v>
      </c>
      <c r="S1118" s="156">
        <v>2.9999999999999997E-4</v>
      </c>
      <c r="T1118" s="157">
        <f>S1118*H1118</f>
        <v>0.29622599999999999</v>
      </c>
      <c r="U1118" s="21"/>
      <c r="V1118" s="21"/>
      <c r="W1118" s="21"/>
      <c r="X1118" s="21"/>
      <c r="Y1118" s="21"/>
      <c r="Z1118" s="21"/>
      <c r="AA1118" s="21"/>
      <c r="AB1118" s="21"/>
      <c r="AC1118" s="21"/>
      <c r="AD1118" s="21"/>
      <c r="AE1118" s="21"/>
      <c r="AR1118" s="158" t="s">
        <v>403</v>
      </c>
      <c r="AT1118" s="158" t="s">
        <v>160</v>
      </c>
      <c r="AU1118" s="158" t="s">
        <v>84</v>
      </c>
      <c r="AY1118" s="8" t="s">
        <v>158</v>
      </c>
      <c r="BE1118" s="159">
        <f>IF(N1118="základní",J1118,0)</f>
        <v>0</v>
      </c>
      <c r="BF1118" s="159">
        <f>IF(N1118="snížená",J1118,0)</f>
        <v>0</v>
      </c>
      <c r="BG1118" s="159">
        <f>IF(N1118="zákl. přenesená",J1118,0)</f>
        <v>0</v>
      </c>
      <c r="BH1118" s="159">
        <f>IF(N1118="sníž. přenesená",J1118,0)</f>
        <v>0</v>
      </c>
      <c r="BI1118" s="159">
        <f>IF(N1118="nulová",J1118,0)</f>
        <v>0</v>
      </c>
      <c r="BJ1118" s="8" t="s">
        <v>80</v>
      </c>
      <c r="BK1118" s="159">
        <f>ROUND(I1118*H1118,2)</f>
        <v>0</v>
      </c>
      <c r="BL1118" s="8" t="s">
        <v>403</v>
      </c>
      <c r="BM1118" s="158" t="s">
        <v>1307</v>
      </c>
    </row>
    <row r="1119" spans="1:65" s="160" customFormat="1">
      <c r="B1119" s="161"/>
      <c r="D1119" s="162" t="s">
        <v>166</v>
      </c>
      <c r="E1119" s="163" t="s">
        <v>1</v>
      </c>
      <c r="F1119" s="164" t="s">
        <v>167</v>
      </c>
      <c r="H1119" s="163" t="s">
        <v>1</v>
      </c>
      <c r="L1119" s="161"/>
      <c r="M1119" s="165"/>
      <c r="N1119" s="166"/>
      <c r="O1119" s="166"/>
      <c r="P1119" s="166"/>
      <c r="Q1119" s="166"/>
      <c r="R1119" s="166"/>
      <c r="S1119" s="166"/>
      <c r="T1119" s="167"/>
      <c r="AT1119" s="163" t="s">
        <v>166</v>
      </c>
      <c r="AU1119" s="163" t="s">
        <v>84</v>
      </c>
      <c r="AV1119" s="160" t="s">
        <v>80</v>
      </c>
      <c r="AW1119" s="160" t="s">
        <v>31</v>
      </c>
      <c r="AX1119" s="160" t="s">
        <v>75</v>
      </c>
      <c r="AY1119" s="163" t="s">
        <v>158</v>
      </c>
    </row>
    <row r="1120" spans="1:65" s="160" customFormat="1">
      <c r="B1120" s="161"/>
      <c r="D1120" s="162" t="s">
        <v>166</v>
      </c>
      <c r="E1120" s="163" t="s">
        <v>1</v>
      </c>
      <c r="F1120" s="164" t="s">
        <v>204</v>
      </c>
      <c r="H1120" s="163" t="s">
        <v>1</v>
      </c>
      <c r="L1120" s="161"/>
      <c r="M1120" s="165"/>
      <c r="N1120" s="166"/>
      <c r="O1120" s="166"/>
      <c r="P1120" s="166"/>
      <c r="Q1120" s="166"/>
      <c r="R1120" s="166"/>
      <c r="S1120" s="166"/>
      <c r="T1120" s="167"/>
      <c r="AT1120" s="163" t="s">
        <v>166</v>
      </c>
      <c r="AU1120" s="163" t="s">
        <v>84</v>
      </c>
      <c r="AV1120" s="160" t="s">
        <v>80</v>
      </c>
      <c r="AW1120" s="160" t="s">
        <v>31</v>
      </c>
      <c r="AX1120" s="160" t="s">
        <v>75</v>
      </c>
      <c r="AY1120" s="163" t="s">
        <v>158</v>
      </c>
    </row>
    <row r="1121" spans="2:51" s="168" customFormat="1">
      <c r="B1121" s="169"/>
      <c r="D1121" s="162" t="s">
        <v>166</v>
      </c>
      <c r="E1121" s="170" t="s">
        <v>1</v>
      </c>
      <c r="F1121" s="171" t="s">
        <v>1308</v>
      </c>
      <c r="H1121" s="172">
        <v>16.3</v>
      </c>
      <c r="L1121" s="169"/>
      <c r="M1121" s="173"/>
      <c r="N1121" s="174"/>
      <c r="O1121" s="174"/>
      <c r="P1121" s="174"/>
      <c r="Q1121" s="174"/>
      <c r="R1121" s="174"/>
      <c r="S1121" s="174"/>
      <c r="T1121" s="175"/>
      <c r="AT1121" s="170" t="s">
        <v>166</v>
      </c>
      <c r="AU1121" s="170" t="s">
        <v>84</v>
      </c>
      <c r="AV1121" s="168" t="s">
        <v>84</v>
      </c>
      <c r="AW1121" s="168" t="s">
        <v>31</v>
      </c>
      <c r="AX1121" s="168" t="s">
        <v>75</v>
      </c>
      <c r="AY1121" s="170" t="s">
        <v>158</v>
      </c>
    </row>
    <row r="1122" spans="2:51" s="168" customFormat="1">
      <c r="B1122" s="169"/>
      <c r="D1122" s="162" t="s">
        <v>166</v>
      </c>
      <c r="E1122" s="170" t="s">
        <v>1</v>
      </c>
      <c r="F1122" s="171" t="s">
        <v>633</v>
      </c>
      <c r="H1122" s="172">
        <v>9.4</v>
      </c>
      <c r="L1122" s="169"/>
      <c r="M1122" s="173"/>
      <c r="N1122" s="174"/>
      <c r="O1122" s="174"/>
      <c r="P1122" s="174"/>
      <c r="Q1122" s="174"/>
      <c r="R1122" s="174"/>
      <c r="S1122" s="174"/>
      <c r="T1122" s="175"/>
      <c r="AT1122" s="170" t="s">
        <v>166</v>
      </c>
      <c r="AU1122" s="170" t="s">
        <v>84</v>
      </c>
      <c r="AV1122" s="168" t="s">
        <v>84</v>
      </c>
      <c r="AW1122" s="168" t="s">
        <v>31</v>
      </c>
      <c r="AX1122" s="168" t="s">
        <v>75</v>
      </c>
      <c r="AY1122" s="170" t="s">
        <v>158</v>
      </c>
    </row>
    <row r="1123" spans="2:51" s="168" customFormat="1">
      <c r="B1123" s="169"/>
      <c r="D1123" s="162" t="s">
        <v>166</v>
      </c>
      <c r="E1123" s="170" t="s">
        <v>1</v>
      </c>
      <c r="F1123" s="171" t="s">
        <v>1309</v>
      </c>
      <c r="H1123" s="172">
        <v>12.5</v>
      </c>
      <c r="L1123" s="169"/>
      <c r="M1123" s="173"/>
      <c r="N1123" s="174"/>
      <c r="O1123" s="174"/>
      <c r="P1123" s="174"/>
      <c r="Q1123" s="174"/>
      <c r="R1123" s="174"/>
      <c r="S1123" s="174"/>
      <c r="T1123" s="175"/>
      <c r="AT1123" s="170" t="s">
        <v>166</v>
      </c>
      <c r="AU1123" s="170" t="s">
        <v>84</v>
      </c>
      <c r="AV1123" s="168" t="s">
        <v>84</v>
      </c>
      <c r="AW1123" s="168" t="s">
        <v>31</v>
      </c>
      <c r="AX1123" s="168" t="s">
        <v>75</v>
      </c>
      <c r="AY1123" s="170" t="s">
        <v>158</v>
      </c>
    </row>
    <row r="1124" spans="2:51" s="168" customFormat="1">
      <c r="B1124" s="169"/>
      <c r="D1124" s="162" t="s">
        <v>166</v>
      </c>
      <c r="E1124" s="170" t="s">
        <v>1</v>
      </c>
      <c r="F1124" s="171" t="s">
        <v>636</v>
      </c>
      <c r="H1124" s="172">
        <v>10.5</v>
      </c>
      <c r="L1124" s="169"/>
      <c r="M1124" s="173"/>
      <c r="N1124" s="174"/>
      <c r="O1124" s="174"/>
      <c r="P1124" s="174"/>
      <c r="Q1124" s="174"/>
      <c r="R1124" s="174"/>
      <c r="S1124" s="174"/>
      <c r="T1124" s="175"/>
      <c r="AT1124" s="170" t="s">
        <v>166</v>
      </c>
      <c r="AU1124" s="170" t="s">
        <v>84</v>
      </c>
      <c r="AV1124" s="168" t="s">
        <v>84</v>
      </c>
      <c r="AW1124" s="168" t="s">
        <v>31</v>
      </c>
      <c r="AX1124" s="168" t="s">
        <v>75</v>
      </c>
      <c r="AY1124" s="170" t="s">
        <v>158</v>
      </c>
    </row>
    <row r="1125" spans="2:51" s="168" customFormat="1">
      <c r="B1125" s="169"/>
      <c r="D1125" s="162" t="s">
        <v>166</v>
      </c>
      <c r="E1125" s="170" t="s">
        <v>1</v>
      </c>
      <c r="F1125" s="171" t="s">
        <v>1310</v>
      </c>
      <c r="H1125" s="172">
        <v>47.76</v>
      </c>
      <c r="L1125" s="169"/>
      <c r="M1125" s="173"/>
      <c r="N1125" s="174"/>
      <c r="O1125" s="174"/>
      <c r="P1125" s="174"/>
      <c r="Q1125" s="174"/>
      <c r="R1125" s="174"/>
      <c r="S1125" s="174"/>
      <c r="T1125" s="175"/>
      <c r="AT1125" s="170" t="s">
        <v>166</v>
      </c>
      <c r="AU1125" s="170" t="s">
        <v>84</v>
      </c>
      <c r="AV1125" s="168" t="s">
        <v>84</v>
      </c>
      <c r="AW1125" s="168" t="s">
        <v>31</v>
      </c>
      <c r="AX1125" s="168" t="s">
        <v>75</v>
      </c>
      <c r="AY1125" s="170" t="s">
        <v>158</v>
      </c>
    </row>
    <row r="1126" spans="2:51" s="168" customFormat="1">
      <c r="B1126" s="169"/>
      <c r="D1126" s="162" t="s">
        <v>166</v>
      </c>
      <c r="E1126" s="170" t="s">
        <v>1</v>
      </c>
      <c r="F1126" s="171" t="s">
        <v>1311</v>
      </c>
      <c r="H1126" s="172">
        <v>20.52</v>
      </c>
      <c r="L1126" s="169"/>
      <c r="M1126" s="173"/>
      <c r="N1126" s="174"/>
      <c r="O1126" s="174"/>
      <c r="P1126" s="174"/>
      <c r="Q1126" s="174"/>
      <c r="R1126" s="174"/>
      <c r="S1126" s="174"/>
      <c r="T1126" s="175"/>
      <c r="AT1126" s="170" t="s">
        <v>166</v>
      </c>
      <c r="AU1126" s="170" t="s">
        <v>84</v>
      </c>
      <c r="AV1126" s="168" t="s">
        <v>84</v>
      </c>
      <c r="AW1126" s="168" t="s">
        <v>31</v>
      </c>
      <c r="AX1126" s="168" t="s">
        <v>75</v>
      </c>
      <c r="AY1126" s="170" t="s">
        <v>158</v>
      </c>
    </row>
    <row r="1127" spans="2:51" s="168" customFormat="1">
      <c r="B1127" s="169"/>
      <c r="D1127" s="162" t="s">
        <v>166</v>
      </c>
      <c r="E1127" s="170" t="s">
        <v>1</v>
      </c>
      <c r="F1127" s="171" t="s">
        <v>1311</v>
      </c>
      <c r="H1127" s="172">
        <v>20.52</v>
      </c>
      <c r="L1127" s="169"/>
      <c r="M1127" s="173"/>
      <c r="N1127" s="174"/>
      <c r="O1127" s="174"/>
      <c r="P1127" s="174"/>
      <c r="Q1127" s="174"/>
      <c r="R1127" s="174"/>
      <c r="S1127" s="174"/>
      <c r="T1127" s="175"/>
      <c r="AT1127" s="170" t="s">
        <v>166</v>
      </c>
      <c r="AU1127" s="170" t="s">
        <v>84</v>
      </c>
      <c r="AV1127" s="168" t="s">
        <v>84</v>
      </c>
      <c r="AW1127" s="168" t="s">
        <v>31</v>
      </c>
      <c r="AX1127" s="168" t="s">
        <v>75</v>
      </c>
      <c r="AY1127" s="170" t="s">
        <v>158</v>
      </c>
    </row>
    <row r="1128" spans="2:51" s="168" customFormat="1">
      <c r="B1128" s="169"/>
      <c r="D1128" s="162" t="s">
        <v>166</v>
      </c>
      <c r="E1128" s="170" t="s">
        <v>1</v>
      </c>
      <c r="F1128" s="171" t="s">
        <v>635</v>
      </c>
      <c r="H1128" s="172">
        <v>18.12</v>
      </c>
      <c r="L1128" s="169"/>
      <c r="M1128" s="173"/>
      <c r="N1128" s="174"/>
      <c r="O1128" s="174"/>
      <c r="P1128" s="174"/>
      <c r="Q1128" s="174"/>
      <c r="R1128" s="174"/>
      <c r="S1128" s="174"/>
      <c r="T1128" s="175"/>
      <c r="AT1128" s="170" t="s">
        <v>166</v>
      </c>
      <c r="AU1128" s="170" t="s">
        <v>84</v>
      </c>
      <c r="AV1128" s="168" t="s">
        <v>84</v>
      </c>
      <c r="AW1128" s="168" t="s">
        <v>31</v>
      </c>
      <c r="AX1128" s="168" t="s">
        <v>75</v>
      </c>
      <c r="AY1128" s="170" t="s">
        <v>158</v>
      </c>
    </row>
    <row r="1129" spans="2:51" s="168" customFormat="1">
      <c r="B1129" s="169"/>
      <c r="D1129" s="162" t="s">
        <v>166</v>
      </c>
      <c r="E1129" s="170" t="s">
        <v>1</v>
      </c>
      <c r="F1129" s="171" t="s">
        <v>635</v>
      </c>
      <c r="H1129" s="172">
        <v>18.12</v>
      </c>
      <c r="L1129" s="169"/>
      <c r="M1129" s="173"/>
      <c r="N1129" s="174"/>
      <c r="O1129" s="174"/>
      <c r="P1129" s="174"/>
      <c r="Q1129" s="174"/>
      <c r="R1129" s="174"/>
      <c r="S1129" s="174"/>
      <c r="T1129" s="175"/>
      <c r="AT1129" s="170" t="s">
        <v>166</v>
      </c>
      <c r="AU1129" s="170" t="s">
        <v>84</v>
      </c>
      <c r="AV1129" s="168" t="s">
        <v>84</v>
      </c>
      <c r="AW1129" s="168" t="s">
        <v>31</v>
      </c>
      <c r="AX1129" s="168" t="s">
        <v>75</v>
      </c>
      <c r="AY1129" s="170" t="s">
        <v>158</v>
      </c>
    </row>
    <row r="1130" spans="2:51" s="168" customFormat="1">
      <c r="B1130" s="169"/>
      <c r="D1130" s="162" t="s">
        <v>166</v>
      </c>
      <c r="E1130" s="170" t="s">
        <v>1</v>
      </c>
      <c r="F1130" s="171" t="s">
        <v>635</v>
      </c>
      <c r="H1130" s="172">
        <v>18.12</v>
      </c>
      <c r="L1130" s="169"/>
      <c r="M1130" s="173"/>
      <c r="N1130" s="174"/>
      <c r="O1130" s="174"/>
      <c r="P1130" s="174"/>
      <c r="Q1130" s="174"/>
      <c r="R1130" s="174"/>
      <c r="S1130" s="174"/>
      <c r="T1130" s="175"/>
      <c r="AT1130" s="170" t="s">
        <v>166</v>
      </c>
      <c r="AU1130" s="170" t="s">
        <v>84</v>
      </c>
      <c r="AV1130" s="168" t="s">
        <v>84</v>
      </c>
      <c r="AW1130" s="168" t="s">
        <v>31</v>
      </c>
      <c r="AX1130" s="168" t="s">
        <v>75</v>
      </c>
      <c r="AY1130" s="170" t="s">
        <v>158</v>
      </c>
    </row>
    <row r="1131" spans="2:51" s="168" customFormat="1">
      <c r="B1131" s="169"/>
      <c r="D1131" s="162" t="s">
        <v>166</v>
      </c>
      <c r="E1131" s="170" t="s">
        <v>1</v>
      </c>
      <c r="F1131" s="171" t="s">
        <v>1312</v>
      </c>
      <c r="H1131" s="172">
        <v>9.6</v>
      </c>
      <c r="L1131" s="169"/>
      <c r="M1131" s="173"/>
      <c r="N1131" s="174"/>
      <c r="O1131" s="174"/>
      <c r="P1131" s="174"/>
      <c r="Q1131" s="174"/>
      <c r="R1131" s="174"/>
      <c r="S1131" s="174"/>
      <c r="T1131" s="175"/>
      <c r="AT1131" s="170" t="s">
        <v>166</v>
      </c>
      <c r="AU1131" s="170" t="s">
        <v>84</v>
      </c>
      <c r="AV1131" s="168" t="s">
        <v>84</v>
      </c>
      <c r="AW1131" s="168" t="s">
        <v>31</v>
      </c>
      <c r="AX1131" s="168" t="s">
        <v>75</v>
      </c>
      <c r="AY1131" s="170" t="s">
        <v>158</v>
      </c>
    </row>
    <row r="1132" spans="2:51" s="168" customFormat="1">
      <c r="B1132" s="169"/>
      <c r="D1132" s="162" t="s">
        <v>166</v>
      </c>
      <c r="E1132" s="170" t="s">
        <v>1</v>
      </c>
      <c r="F1132" s="171" t="s">
        <v>1313</v>
      </c>
      <c r="H1132" s="172">
        <v>8.18</v>
      </c>
      <c r="L1132" s="169"/>
      <c r="M1132" s="173"/>
      <c r="N1132" s="174"/>
      <c r="O1132" s="174"/>
      <c r="P1132" s="174"/>
      <c r="Q1132" s="174"/>
      <c r="R1132" s="174"/>
      <c r="S1132" s="174"/>
      <c r="T1132" s="175"/>
      <c r="AT1132" s="170" t="s">
        <v>166</v>
      </c>
      <c r="AU1132" s="170" t="s">
        <v>84</v>
      </c>
      <c r="AV1132" s="168" t="s">
        <v>84</v>
      </c>
      <c r="AW1132" s="168" t="s">
        <v>31</v>
      </c>
      <c r="AX1132" s="168" t="s">
        <v>75</v>
      </c>
      <c r="AY1132" s="170" t="s">
        <v>158</v>
      </c>
    </row>
    <row r="1133" spans="2:51" s="184" customFormat="1">
      <c r="B1133" s="185"/>
      <c r="D1133" s="162" t="s">
        <v>166</v>
      </c>
      <c r="E1133" s="186" t="s">
        <v>1</v>
      </c>
      <c r="F1133" s="187" t="s">
        <v>219</v>
      </c>
      <c r="H1133" s="188">
        <v>209.64000000000001</v>
      </c>
      <c r="L1133" s="185"/>
      <c r="M1133" s="189"/>
      <c r="N1133" s="190"/>
      <c r="O1133" s="190"/>
      <c r="P1133" s="190"/>
      <c r="Q1133" s="190"/>
      <c r="R1133" s="190"/>
      <c r="S1133" s="190"/>
      <c r="T1133" s="191"/>
      <c r="AT1133" s="186" t="s">
        <v>166</v>
      </c>
      <c r="AU1133" s="186" t="s">
        <v>84</v>
      </c>
      <c r="AV1133" s="184" t="s">
        <v>87</v>
      </c>
      <c r="AW1133" s="184" t="s">
        <v>31</v>
      </c>
      <c r="AX1133" s="184" t="s">
        <v>75</v>
      </c>
      <c r="AY1133" s="186" t="s">
        <v>158</v>
      </c>
    </row>
    <row r="1134" spans="2:51" s="160" customFormat="1">
      <c r="B1134" s="161"/>
      <c r="D1134" s="162" t="s">
        <v>166</v>
      </c>
      <c r="E1134" s="163" t="s">
        <v>1</v>
      </c>
      <c r="F1134" s="164" t="s">
        <v>206</v>
      </c>
      <c r="H1134" s="163" t="s">
        <v>1</v>
      </c>
      <c r="L1134" s="161"/>
      <c r="M1134" s="165"/>
      <c r="N1134" s="166"/>
      <c r="O1134" s="166"/>
      <c r="P1134" s="166"/>
      <c r="Q1134" s="166"/>
      <c r="R1134" s="166"/>
      <c r="S1134" s="166"/>
      <c r="T1134" s="167"/>
      <c r="AT1134" s="163" t="s">
        <v>166</v>
      </c>
      <c r="AU1134" s="163" t="s">
        <v>84</v>
      </c>
      <c r="AV1134" s="160" t="s">
        <v>80</v>
      </c>
      <c r="AW1134" s="160" t="s">
        <v>31</v>
      </c>
      <c r="AX1134" s="160" t="s">
        <v>75</v>
      </c>
      <c r="AY1134" s="163" t="s">
        <v>158</v>
      </c>
    </row>
    <row r="1135" spans="2:51" s="168" customFormat="1">
      <c r="B1135" s="169"/>
      <c r="D1135" s="162" t="s">
        <v>166</v>
      </c>
      <c r="E1135" s="170" t="s">
        <v>1</v>
      </c>
      <c r="F1135" s="171" t="s">
        <v>1314</v>
      </c>
      <c r="H1135" s="172">
        <v>4.24</v>
      </c>
      <c r="L1135" s="169"/>
      <c r="M1135" s="173"/>
      <c r="N1135" s="174"/>
      <c r="O1135" s="174"/>
      <c r="P1135" s="174"/>
      <c r="Q1135" s="174"/>
      <c r="R1135" s="174"/>
      <c r="S1135" s="174"/>
      <c r="T1135" s="175"/>
      <c r="AT1135" s="170" t="s">
        <v>166</v>
      </c>
      <c r="AU1135" s="170" t="s">
        <v>84</v>
      </c>
      <c r="AV1135" s="168" t="s">
        <v>84</v>
      </c>
      <c r="AW1135" s="168" t="s">
        <v>31</v>
      </c>
      <c r="AX1135" s="168" t="s">
        <v>75</v>
      </c>
      <c r="AY1135" s="170" t="s">
        <v>158</v>
      </c>
    </row>
    <row r="1136" spans="2:51" s="168" customFormat="1">
      <c r="B1136" s="169"/>
      <c r="D1136" s="162" t="s">
        <v>166</v>
      </c>
      <c r="E1136" s="170" t="s">
        <v>1</v>
      </c>
      <c r="F1136" s="171" t="s">
        <v>1315</v>
      </c>
      <c r="H1136" s="172">
        <v>-4.9000000000000004</v>
      </c>
      <c r="L1136" s="169"/>
      <c r="M1136" s="173"/>
      <c r="N1136" s="174"/>
      <c r="O1136" s="174"/>
      <c r="P1136" s="174"/>
      <c r="Q1136" s="174"/>
      <c r="R1136" s="174"/>
      <c r="S1136" s="174"/>
      <c r="T1136" s="175"/>
      <c r="AT1136" s="170" t="s">
        <v>166</v>
      </c>
      <c r="AU1136" s="170" t="s">
        <v>84</v>
      </c>
      <c r="AV1136" s="168" t="s">
        <v>84</v>
      </c>
      <c r="AW1136" s="168" t="s">
        <v>31</v>
      </c>
      <c r="AX1136" s="168" t="s">
        <v>75</v>
      </c>
      <c r="AY1136" s="170" t="s">
        <v>158</v>
      </c>
    </row>
    <row r="1137" spans="1:65" s="168" customFormat="1">
      <c r="B1137" s="169"/>
      <c r="D1137" s="162" t="s">
        <v>166</v>
      </c>
      <c r="E1137" s="170" t="s">
        <v>1</v>
      </c>
      <c r="F1137" s="171" t="s">
        <v>1316</v>
      </c>
      <c r="H1137" s="172">
        <v>4.58</v>
      </c>
      <c r="L1137" s="169"/>
      <c r="M1137" s="173"/>
      <c r="N1137" s="174"/>
      <c r="O1137" s="174"/>
      <c r="P1137" s="174"/>
      <c r="Q1137" s="174"/>
      <c r="R1137" s="174"/>
      <c r="S1137" s="174"/>
      <c r="T1137" s="175"/>
      <c r="AT1137" s="170" t="s">
        <v>166</v>
      </c>
      <c r="AU1137" s="170" t="s">
        <v>84</v>
      </c>
      <c r="AV1137" s="168" t="s">
        <v>84</v>
      </c>
      <c r="AW1137" s="168" t="s">
        <v>31</v>
      </c>
      <c r="AX1137" s="168" t="s">
        <v>75</v>
      </c>
      <c r="AY1137" s="170" t="s">
        <v>158</v>
      </c>
    </row>
    <row r="1138" spans="1:65" s="168" customFormat="1">
      <c r="B1138" s="169"/>
      <c r="D1138" s="162" t="s">
        <v>166</v>
      </c>
      <c r="E1138" s="170" t="s">
        <v>1</v>
      </c>
      <c r="F1138" s="171" t="s">
        <v>1317</v>
      </c>
      <c r="H1138" s="172">
        <v>15.52</v>
      </c>
      <c r="L1138" s="169"/>
      <c r="M1138" s="173"/>
      <c r="N1138" s="174"/>
      <c r="O1138" s="174"/>
      <c r="P1138" s="174"/>
      <c r="Q1138" s="174"/>
      <c r="R1138" s="174"/>
      <c r="S1138" s="174"/>
      <c r="T1138" s="175"/>
      <c r="AT1138" s="170" t="s">
        <v>166</v>
      </c>
      <c r="AU1138" s="170" t="s">
        <v>84</v>
      </c>
      <c r="AV1138" s="168" t="s">
        <v>84</v>
      </c>
      <c r="AW1138" s="168" t="s">
        <v>31</v>
      </c>
      <c r="AX1138" s="168" t="s">
        <v>75</v>
      </c>
      <c r="AY1138" s="170" t="s">
        <v>158</v>
      </c>
    </row>
    <row r="1139" spans="1:65" s="168" customFormat="1">
      <c r="B1139" s="169"/>
      <c r="D1139" s="162" t="s">
        <v>166</v>
      </c>
      <c r="E1139" s="170" t="s">
        <v>1</v>
      </c>
      <c r="F1139" s="171" t="s">
        <v>1318</v>
      </c>
      <c r="H1139" s="172">
        <v>21.24</v>
      </c>
      <c r="L1139" s="169"/>
      <c r="M1139" s="173"/>
      <c r="N1139" s="174"/>
      <c r="O1139" s="174"/>
      <c r="P1139" s="174"/>
      <c r="Q1139" s="174"/>
      <c r="R1139" s="174"/>
      <c r="S1139" s="174"/>
      <c r="T1139" s="175"/>
      <c r="AT1139" s="170" t="s">
        <v>166</v>
      </c>
      <c r="AU1139" s="170" t="s">
        <v>84</v>
      </c>
      <c r="AV1139" s="168" t="s">
        <v>84</v>
      </c>
      <c r="AW1139" s="168" t="s">
        <v>31</v>
      </c>
      <c r="AX1139" s="168" t="s">
        <v>75</v>
      </c>
      <c r="AY1139" s="170" t="s">
        <v>158</v>
      </c>
    </row>
    <row r="1140" spans="1:65" s="168" customFormat="1">
      <c r="B1140" s="169"/>
      <c r="D1140" s="162" t="s">
        <v>166</v>
      </c>
      <c r="E1140" s="170" t="s">
        <v>1</v>
      </c>
      <c r="F1140" s="171" t="s">
        <v>1319</v>
      </c>
      <c r="H1140" s="172">
        <v>102.6</v>
      </c>
      <c r="L1140" s="169"/>
      <c r="M1140" s="173"/>
      <c r="N1140" s="174"/>
      <c r="O1140" s="174"/>
      <c r="P1140" s="174"/>
      <c r="Q1140" s="174"/>
      <c r="R1140" s="174"/>
      <c r="S1140" s="174"/>
      <c r="T1140" s="175"/>
      <c r="AT1140" s="170" t="s">
        <v>166</v>
      </c>
      <c r="AU1140" s="170" t="s">
        <v>84</v>
      </c>
      <c r="AV1140" s="168" t="s">
        <v>84</v>
      </c>
      <c r="AW1140" s="168" t="s">
        <v>31</v>
      </c>
      <c r="AX1140" s="168" t="s">
        <v>75</v>
      </c>
      <c r="AY1140" s="170" t="s">
        <v>158</v>
      </c>
    </row>
    <row r="1141" spans="1:65" s="168" customFormat="1">
      <c r="B1141" s="169"/>
      <c r="D1141" s="162" t="s">
        <v>166</v>
      </c>
      <c r="E1141" s="170" t="s">
        <v>1</v>
      </c>
      <c r="F1141" s="171" t="s">
        <v>1320</v>
      </c>
      <c r="H1141" s="172">
        <v>13.76</v>
      </c>
      <c r="L1141" s="169"/>
      <c r="M1141" s="173"/>
      <c r="N1141" s="174"/>
      <c r="O1141" s="174"/>
      <c r="P1141" s="174"/>
      <c r="Q1141" s="174"/>
      <c r="R1141" s="174"/>
      <c r="S1141" s="174"/>
      <c r="T1141" s="175"/>
      <c r="AT1141" s="170" t="s">
        <v>166</v>
      </c>
      <c r="AU1141" s="170" t="s">
        <v>84</v>
      </c>
      <c r="AV1141" s="168" t="s">
        <v>84</v>
      </c>
      <c r="AW1141" s="168" t="s">
        <v>31</v>
      </c>
      <c r="AX1141" s="168" t="s">
        <v>75</v>
      </c>
      <c r="AY1141" s="170" t="s">
        <v>158</v>
      </c>
    </row>
    <row r="1142" spans="1:65" s="168" customFormat="1">
      <c r="B1142" s="169"/>
      <c r="D1142" s="162" t="s">
        <v>166</v>
      </c>
      <c r="E1142" s="170" t="s">
        <v>1</v>
      </c>
      <c r="F1142" s="171" t="s">
        <v>1321</v>
      </c>
      <c r="H1142" s="172">
        <v>58.8</v>
      </c>
      <c r="L1142" s="169"/>
      <c r="M1142" s="173"/>
      <c r="N1142" s="174"/>
      <c r="O1142" s="174"/>
      <c r="P1142" s="174"/>
      <c r="Q1142" s="174"/>
      <c r="R1142" s="174"/>
      <c r="S1142" s="174"/>
      <c r="T1142" s="175"/>
      <c r="AT1142" s="170" t="s">
        <v>166</v>
      </c>
      <c r="AU1142" s="170" t="s">
        <v>84</v>
      </c>
      <c r="AV1142" s="168" t="s">
        <v>84</v>
      </c>
      <c r="AW1142" s="168" t="s">
        <v>31</v>
      </c>
      <c r="AX1142" s="168" t="s">
        <v>75</v>
      </c>
      <c r="AY1142" s="170" t="s">
        <v>158</v>
      </c>
    </row>
    <row r="1143" spans="1:65" s="168" customFormat="1">
      <c r="B1143" s="169"/>
      <c r="D1143" s="162" t="s">
        <v>166</v>
      </c>
      <c r="E1143" s="170" t="s">
        <v>1</v>
      </c>
      <c r="F1143" s="171" t="s">
        <v>1322</v>
      </c>
      <c r="H1143" s="172">
        <v>33.840000000000003</v>
      </c>
      <c r="L1143" s="169"/>
      <c r="M1143" s="173"/>
      <c r="N1143" s="174"/>
      <c r="O1143" s="174"/>
      <c r="P1143" s="174"/>
      <c r="Q1143" s="174"/>
      <c r="R1143" s="174"/>
      <c r="S1143" s="174"/>
      <c r="T1143" s="175"/>
      <c r="AT1143" s="170" t="s">
        <v>166</v>
      </c>
      <c r="AU1143" s="170" t="s">
        <v>84</v>
      </c>
      <c r="AV1143" s="168" t="s">
        <v>84</v>
      </c>
      <c r="AW1143" s="168" t="s">
        <v>31</v>
      </c>
      <c r="AX1143" s="168" t="s">
        <v>75</v>
      </c>
      <c r="AY1143" s="170" t="s">
        <v>158</v>
      </c>
    </row>
    <row r="1144" spans="1:65" s="168" customFormat="1">
      <c r="B1144" s="169"/>
      <c r="D1144" s="162" t="s">
        <v>166</v>
      </c>
      <c r="E1144" s="170" t="s">
        <v>1</v>
      </c>
      <c r="F1144" s="171" t="s">
        <v>1323</v>
      </c>
      <c r="H1144" s="172">
        <v>9.58</v>
      </c>
      <c r="L1144" s="169"/>
      <c r="M1144" s="173"/>
      <c r="N1144" s="174"/>
      <c r="O1144" s="174"/>
      <c r="P1144" s="174"/>
      <c r="Q1144" s="174"/>
      <c r="R1144" s="174"/>
      <c r="S1144" s="174"/>
      <c r="T1144" s="175"/>
      <c r="AT1144" s="170" t="s">
        <v>166</v>
      </c>
      <c r="AU1144" s="170" t="s">
        <v>84</v>
      </c>
      <c r="AV1144" s="168" t="s">
        <v>84</v>
      </c>
      <c r="AW1144" s="168" t="s">
        <v>31</v>
      </c>
      <c r="AX1144" s="168" t="s">
        <v>75</v>
      </c>
      <c r="AY1144" s="170" t="s">
        <v>158</v>
      </c>
    </row>
    <row r="1145" spans="1:65" s="184" customFormat="1">
      <c r="B1145" s="185"/>
      <c r="D1145" s="162" t="s">
        <v>166</v>
      </c>
      <c r="E1145" s="186" t="s">
        <v>1</v>
      </c>
      <c r="F1145" s="187" t="s">
        <v>219</v>
      </c>
      <c r="H1145" s="188">
        <v>259.26</v>
      </c>
      <c r="L1145" s="185"/>
      <c r="M1145" s="189"/>
      <c r="N1145" s="190"/>
      <c r="O1145" s="190"/>
      <c r="P1145" s="190"/>
      <c r="Q1145" s="190"/>
      <c r="R1145" s="190"/>
      <c r="S1145" s="190"/>
      <c r="T1145" s="191"/>
      <c r="AT1145" s="186" t="s">
        <v>166</v>
      </c>
      <c r="AU1145" s="186" t="s">
        <v>84</v>
      </c>
      <c r="AV1145" s="184" t="s">
        <v>87</v>
      </c>
      <c r="AW1145" s="184" t="s">
        <v>31</v>
      </c>
      <c r="AX1145" s="184" t="s">
        <v>75</v>
      </c>
      <c r="AY1145" s="186" t="s">
        <v>158</v>
      </c>
    </row>
    <row r="1146" spans="1:65" s="160" customFormat="1">
      <c r="B1146" s="161"/>
      <c r="D1146" s="162" t="s">
        <v>166</v>
      </c>
      <c r="E1146" s="163" t="s">
        <v>1</v>
      </c>
      <c r="F1146" s="164" t="s">
        <v>1324</v>
      </c>
      <c r="H1146" s="163" t="s">
        <v>1</v>
      </c>
      <c r="L1146" s="161"/>
      <c r="M1146" s="165"/>
      <c r="N1146" s="166"/>
      <c r="O1146" s="166"/>
      <c r="P1146" s="166"/>
      <c r="Q1146" s="166"/>
      <c r="R1146" s="166"/>
      <c r="S1146" s="166"/>
      <c r="T1146" s="167"/>
      <c r="AT1146" s="163" t="s">
        <v>166</v>
      </c>
      <c r="AU1146" s="163" t="s">
        <v>84</v>
      </c>
      <c r="AV1146" s="160" t="s">
        <v>80</v>
      </c>
      <c r="AW1146" s="160" t="s">
        <v>31</v>
      </c>
      <c r="AX1146" s="160" t="s">
        <v>75</v>
      </c>
      <c r="AY1146" s="163" t="s">
        <v>158</v>
      </c>
    </row>
    <row r="1147" spans="1:65" s="168" customFormat="1">
      <c r="B1147" s="169"/>
      <c r="D1147" s="162" t="s">
        <v>166</v>
      </c>
      <c r="E1147" s="170" t="s">
        <v>1</v>
      </c>
      <c r="F1147" s="171" t="s">
        <v>1325</v>
      </c>
      <c r="H1147" s="172">
        <v>518.52</v>
      </c>
      <c r="L1147" s="169"/>
      <c r="M1147" s="173"/>
      <c r="N1147" s="174"/>
      <c r="O1147" s="174"/>
      <c r="P1147" s="174"/>
      <c r="Q1147" s="174"/>
      <c r="R1147" s="174"/>
      <c r="S1147" s="174"/>
      <c r="T1147" s="175"/>
      <c r="AT1147" s="170" t="s">
        <v>166</v>
      </c>
      <c r="AU1147" s="170" t="s">
        <v>84</v>
      </c>
      <c r="AV1147" s="168" t="s">
        <v>84</v>
      </c>
      <c r="AW1147" s="168" t="s">
        <v>31</v>
      </c>
      <c r="AX1147" s="168" t="s">
        <v>75</v>
      </c>
      <c r="AY1147" s="170" t="s">
        <v>158</v>
      </c>
    </row>
    <row r="1148" spans="1:65" s="184" customFormat="1">
      <c r="B1148" s="185"/>
      <c r="D1148" s="162" t="s">
        <v>166</v>
      </c>
      <c r="E1148" s="186" t="s">
        <v>1</v>
      </c>
      <c r="F1148" s="187" t="s">
        <v>219</v>
      </c>
      <c r="H1148" s="188">
        <v>518.52</v>
      </c>
      <c r="L1148" s="185"/>
      <c r="M1148" s="189"/>
      <c r="N1148" s="190"/>
      <c r="O1148" s="190"/>
      <c r="P1148" s="190"/>
      <c r="Q1148" s="190"/>
      <c r="R1148" s="190"/>
      <c r="S1148" s="190"/>
      <c r="T1148" s="191"/>
      <c r="AT1148" s="186" t="s">
        <v>166</v>
      </c>
      <c r="AU1148" s="186" t="s">
        <v>84</v>
      </c>
      <c r="AV1148" s="184" t="s">
        <v>87</v>
      </c>
      <c r="AW1148" s="184" t="s">
        <v>31</v>
      </c>
      <c r="AX1148" s="184" t="s">
        <v>75</v>
      </c>
      <c r="AY1148" s="186" t="s">
        <v>158</v>
      </c>
    </row>
    <row r="1149" spans="1:65" s="176" customFormat="1">
      <c r="B1149" s="177"/>
      <c r="D1149" s="162" t="s">
        <v>166</v>
      </c>
      <c r="E1149" s="178" t="s">
        <v>1</v>
      </c>
      <c r="F1149" s="179" t="s">
        <v>198</v>
      </c>
      <c r="H1149" s="180">
        <v>987.42000000000007</v>
      </c>
      <c r="L1149" s="177"/>
      <c r="M1149" s="181"/>
      <c r="N1149" s="182"/>
      <c r="O1149" s="182"/>
      <c r="P1149" s="182"/>
      <c r="Q1149" s="182"/>
      <c r="R1149" s="182"/>
      <c r="S1149" s="182"/>
      <c r="T1149" s="183"/>
      <c r="AT1149" s="178" t="s">
        <v>166</v>
      </c>
      <c r="AU1149" s="178" t="s">
        <v>84</v>
      </c>
      <c r="AV1149" s="176" t="s">
        <v>90</v>
      </c>
      <c r="AW1149" s="176" t="s">
        <v>31</v>
      </c>
      <c r="AX1149" s="176" t="s">
        <v>80</v>
      </c>
      <c r="AY1149" s="178" t="s">
        <v>158</v>
      </c>
    </row>
    <row r="1150" spans="1:65" s="25" customFormat="1" ht="16.5" customHeight="1">
      <c r="A1150" s="21"/>
      <c r="B1150" s="22"/>
      <c r="C1150" s="148" t="s">
        <v>1326</v>
      </c>
      <c r="D1150" s="148" t="s">
        <v>160</v>
      </c>
      <c r="E1150" s="149" t="s">
        <v>1327</v>
      </c>
      <c r="F1150" s="150" t="s">
        <v>1328</v>
      </c>
      <c r="G1150" s="151" t="s">
        <v>253</v>
      </c>
      <c r="H1150" s="152">
        <v>197.48</v>
      </c>
      <c r="I1150" s="1"/>
      <c r="J1150" s="153">
        <f>ROUND(I1150*H1150,2)</f>
        <v>0</v>
      </c>
      <c r="K1150" s="150" t="s">
        <v>1</v>
      </c>
      <c r="L1150" s="22"/>
      <c r="M1150" s="154" t="s">
        <v>1</v>
      </c>
      <c r="N1150" s="155" t="s">
        <v>40</v>
      </c>
      <c r="O1150" s="49"/>
      <c r="P1150" s="156">
        <f>O1150*H1150</f>
        <v>0</v>
      </c>
      <c r="Q1150" s="156">
        <v>3.0000000000000001E-5</v>
      </c>
      <c r="R1150" s="156">
        <f>Q1150*H1150</f>
        <v>5.9243999999999998E-3</v>
      </c>
      <c r="S1150" s="156">
        <v>0</v>
      </c>
      <c r="T1150" s="157">
        <f>S1150*H1150</f>
        <v>0</v>
      </c>
      <c r="U1150" s="21"/>
      <c r="V1150" s="21"/>
      <c r="W1150" s="21"/>
      <c r="X1150" s="21"/>
      <c r="Y1150" s="21"/>
      <c r="Z1150" s="21"/>
      <c r="AA1150" s="21"/>
      <c r="AB1150" s="21"/>
      <c r="AC1150" s="21"/>
      <c r="AD1150" s="21"/>
      <c r="AE1150" s="21"/>
      <c r="AR1150" s="158" t="s">
        <v>403</v>
      </c>
      <c r="AT1150" s="158" t="s">
        <v>160</v>
      </c>
      <c r="AU1150" s="158" t="s">
        <v>84</v>
      </c>
      <c r="AY1150" s="8" t="s">
        <v>158</v>
      </c>
      <c r="BE1150" s="159">
        <f>IF(N1150="základní",J1150,0)</f>
        <v>0</v>
      </c>
      <c r="BF1150" s="159">
        <f>IF(N1150="snížená",J1150,0)</f>
        <v>0</v>
      </c>
      <c r="BG1150" s="159">
        <f>IF(N1150="zákl. přenesená",J1150,0)</f>
        <v>0</v>
      </c>
      <c r="BH1150" s="159">
        <f>IF(N1150="sníž. přenesená",J1150,0)</f>
        <v>0</v>
      </c>
      <c r="BI1150" s="159">
        <f>IF(N1150="nulová",J1150,0)</f>
        <v>0</v>
      </c>
      <c r="BJ1150" s="8" t="s">
        <v>80</v>
      </c>
      <c r="BK1150" s="159">
        <f>ROUND(I1150*H1150,2)</f>
        <v>0</v>
      </c>
      <c r="BL1150" s="8" t="s">
        <v>403</v>
      </c>
      <c r="BM1150" s="158" t="s">
        <v>1329</v>
      </c>
    </row>
    <row r="1151" spans="1:65" s="160" customFormat="1">
      <c r="B1151" s="161"/>
      <c r="D1151" s="162" t="s">
        <v>166</v>
      </c>
      <c r="E1151" s="163" t="s">
        <v>1</v>
      </c>
      <c r="F1151" s="164" t="s">
        <v>203</v>
      </c>
      <c r="H1151" s="163" t="s">
        <v>1</v>
      </c>
      <c r="L1151" s="161"/>
      <c r="M1151" s="165"/>
      <c r="N1151" s="166"/>
      <c r="O1151" s="166"/>
      <c r="P1151" s="166"/>
      <c r="Q1151" s="166"/>
      <c r="R1151" s="166"/>
      <c r="S1151" s="166"/>
      <c r="T1151" s="167"/>
      <c r="AT1151" s="163" t="s">
        <v>166</v>
      </c>
      <c r="AU1151" s="163" t="s">
        <v>84</v>
      </c>
      <c r="AV1151" s="160" t="s">
        <v>80</v>
      </c>
      <c r="AW1151" s="160" t="s">
        <v>31</v>
      </c>
      <c r="AX1151" s="160" t="s">
        <v>75</v>
      </c>
      <c r="AY1151" s="163" t="s">
        <v>158</v>
      </c>
    </row>
    <row r="1152" spans="1:65" s="160" customFormat="1">
      <c r="B1152" s="161"/>
      <c r="D1152" s="162" t="s">
        <v>166</v>
      </c>
      <c r="E1152" s="163" t="s">
        <v>1</v>
      </c>
      <c r="F1152" s="164" t="s">
        <v>204</v>
      </c>
      <c r="H1152" s="163" t="s">
        <v>1</v>
      </c>
      <c r="L1152" s="161"/>
      <c r="M1152" s="165"/>
      <c r="N1152" s="166"/>
      <c r="O1152" s="166"/>
      <c r="P1152" s="166"/>
      <c r="Q1152" s="166"/>
      <c r="R1152" s="166"/>
      <c r="S1152" s="166"/>
      <c r="T1152" s="167"/>
      <c r="AT1152" s="163" t="s">
        <v>166</v>
      </c>
      <c r="AU1152" s="163" t="s">
        <v>84</v>
      </c>
      <c r="AV1152" s="160" t="s">
        <v>80</v>
      </c>
      <c r="AW1152" s="160" t="s">
        <v>31</v>
      </c>
      <c r="AX1152" s="160" t="s">
        <v>75</v>
      </c>
      <c r="AY1152" s="163" t="s">
        <v>158</v>
      </c>
    </row>
    <row r="1153" spans="1:65" s="168" customFormat="1">
      <c r="B1153" s="169"/>
      <c r="D1153" s="162" t="s">
        <v>166</v>
      </c>
      <c r="E1153" s="170" t="s">
        <v>1</v>
      </c>
      <c r="F1153" s="171" t="s">
        <v>1191</v>
      </c>
      <c r="H1153" s="172">
        <v>26.45</v>
      </c>
      <c r="L1153" s="169"/>
      <c r="M1153" s="173"/>
      <c r="N1153" s="174"/>
      <c r="O1153" s="174"/>
      <c r="P1153" s="174"/>
      <c r="Q1153" s="174"/>
      <c r="R1153" s="174"/>
      <c r="S1153" s="174"/>
      <c r="T1153" s="175"/>
      <c r="AT1153" s="170" t="s">
        <v>166</v>
      </c>
      <c r="AU1153" s="170" t="s">
        <v>84</v>
      </c>
      <c r="AV1153" s="168" t="s">
        <v>84</v>
      </c>
      <c r="AW1153" s="168" t="s">
        <v>31</v>
      </c>
      <c r="AX1153" s="168" t="s">
        <v>75</v>
      </c>
      <c r="AY1153" s="170" t="s">
        <v>158</v>
      </c>
    </row>
    <row r="1154" spans="1:65" s="168" customFormat="1">
      <c r="B1154" s="169"/>
      <c r="D1154" s="162" t="s">
        <v>166</v>
      </c>
      <c r="E1154" s="170" t="s">
        <v>1</v>
      </c>
      <c r="F1154" s="171" t="s">
        <v>1330</v>
      </c>
      <c r="H1154" s="172">
        <v>8.58</v>
      </c>
      <c r="L1154" s="169"/>
      <c r="M1154" s="173"/>
      <c r="N1154" s="174"/>
      <c r="O1154" s="174"/>
      <c r="P1154" s="174"/>
      <c r="Q1154" s="174"/>
      <c r="R1154" s="174"/>
      <c r="S1154" s="174"/>
      <c r="T1154" s="175"/>
      <c r="AT1154" s="170" t="s">
        <v>166</v>
      </c>
      <c r="AU1154" s="170" t="s">
        <v>84</v>
      </c>
      <c r="AV1154" s="168" t="s">
        <v>84</v>
      </c>
      <c r="AW1154" s="168" t="s">
        <v>31</v>
      </c>
      <c r="AX1154" s="168" t="s">
        <v>75</v>
      </c>
      <c r="AY1154" s="170" t="s">
        <v>158</v>
      </c>
    </row>
    <row r="1155" spans="1:65" s="160" customFormat="1">
      <c r="B1155" s="161"/>
      <c r="D1155" s="162" t="s">
        <v>166</v>
      </c>
      <c r="E1155" s="163" t="s">
        <v>1</v>
      </c>
      <c r="F1155" s="164" t="s">
        <v>206</v>
      </c>
      <c r="H1155" s="163" t="s">
        <v>1</v>
      </c>
      <c r="L1155" s="161"/>
      <c r="M1155" s="165"/>
      <c r="N1155" s="166"/>
      <c r="O1155" s="166"/>
      <c r="P1155" s="166"/>
      <c r="Q1155" s="166"/>
      <c r="R1155" s="166"/>
      <c r="S1155" s="166"/>
      <c r="T1155" s="167"/>
      <c r="AT1155" s="163" t="s">
        <v>166</v>
      </c>
      <c r="AU1155" s="163" t="s">
        <v>84</v>
      </c>
      <c r="AV1155" s="160" t="s">
        <v>80</v>
      </c>
      <c r="AW1155" s="160" t="s">
        <v>31</v>
      </c>
      <c r="AX1155" s="160" t="s">
        <v>75</v>
      </c>
      <c r="AY1155" s="163" t="s">
        <v>158</v>
      </c>
    </row>
    <row r="1156" spans="1:65" s="168" customFormat="1" ht="22.5">
      <c r="B1156" s="169"/>
      <c r="D1156" s="162" t="s">
        <v>166</v>
      </c>
      <c r="E1156" s="170" t="s">
        <v>1</v>
      </c>
      <c r="F1156" s="171" t="s">
        <v>1331</v>
      </c>
      <c r="H1156" s="172">
        <v>45.87</v>
      </c>
      <c r="L1156" s="169"/>
      <c r="M1156" s="173"/>
      <c r="N1156" s="174"/>
      <c r="O1156" s="174"/>
      <c r="P1156" s="174"/>
      <c r="Q1156" s="174"/>
      <c r="R1156" s="174"/>
      <c r="S1156" s="174"/>
      <c r="T1156" s="175"/>
      <c r="AT1156" s="170" t="s">
        <v>166</v>
      </c>
      <c r="AU1156" s="170" t="s">
        <v>84</v>
      </c>
      <c r="AV1156" s="168" t="s">
        <v>84</v>
      </c>
      <c r="AW1156" s="168" t="s">
        <v>31</v>
      </c>
      <c r="AX1156" s="168" t="s">
        <v>75</v>
      </c>
      <c r="AY1156" s="170" t="s">
        <v>158</v>
      </c>
    </row>
    <row r="1157" spans="1:65" s="168" customFormat="1">
      <c r="B1157" s="169"/>
      <c r="D1157" s="162" t="s">
        <v>166</v>
      </c>
      <c r="E1157" s="170" t="s">
        <v>1</v>
      </c>
      <c r="F1157" s="171" t="s">
        <v>1332</v>
      </c>
      <c r="H1157" s="172">
        <v>8.2799999999999994</v>
      </c>
      <c r="L1157" s="169"/>
      <c r="M1157" s="173"/>
      <c r="N1157" s="174"/>
      <c r="O1157" s="174"/>
      <c r="P1157" s="174"/>
      <c r="Q1157" s="174"/>
      <c r="R1157" s="174"/>
      <c r="S1157" s="174"/>
      <c r="T1157" s="175"/>
      <c r="AT1157" s="170" t="s">
        <v>166</v>
      </c>
      <c r="AU1157" s="170" t="s">
        <v>84</v>
      </c>
      <c r="AV1157" s="168" t="s">
        <v>84</v>
      </c>
      <c r="AW1157" s="168" t="s">
        <v>31</v>
      </c>
      <c r="AX1157" s="168" t="s">
        <v>75</v>
      </c>
      <c r="AY1157" s="170" t="s">
        <v>158</v>
      </c>
    </row>
    <row r="1158" spans="1:65" s="160" customFormat="1">
      <c r="B1158" s="161"/>
      <c r="D1158" s="162" t="s">
        <v>166</v>
      </c>
      <c r="E1158" s="163" t="s">
        <v>1</v>
      </c>
      <c r="F1158" s="164" t="s">
        <v>247</v>
      </c>
      <c r="H1158" s="163" t="s">
        <v>1</v>
      </c>
      <c r="L1158" s="161"/>
      <c r="M1158" s="165"/>
      <c r="N1158" s="166"/>
      <c r="O1158" s="166"/>
      <c r="P1158" s="166"/>
      <c r="Q1158" s="166"/>
      <c r="R1158" s="166"/>
      <c r="S1158" s="166"/>
      <c r="T1158" s="167"/>
      <c r="AT1158" s="163" t="s">
        <v>166</v>
      </c>
      <c r="AU1158" s="163" t="s">
        <v>84</v>
      </c>
      <c r="AV1158" s="160" t="s">
        <v>80</v>
      </c>
      <c r="AW1158" s="160" t="s">
        <v>31</v>
      </c>
      <c r="AX1158" s="160" t="s">
        <v>75</v>
      </c>
      <c r="AY1158" s="163" t="s">
        <v>158</v>
      </c>
    </row>
    <row r="1159" spans="1:65" s="168" customFormat="1" ht="22.5">
      <c r="B1159" s="169"/>
      <c r="D1159" s="162" t="s">
        <v>166</v>
      </c>
      <c r="E1159" s="170" t="s">
        <v>1</v>
      </c>
      <c r="F1159" s="171" t="s">
        <v>1333</v>
      </c>
      <c r="H1159" s="172">
        <v>45.87</v>
      </c>
      <c r="L1159" s="169"/>
      <c r="M1159" s="173"/>
      <c r="N1159" s="174"/>
      <c r="O1159" s="174"/>
      <c r="P1159" s="174"/>
      <c r="Q1159" s="174"/>
      <c r="R1159" s="174"/>
      <c r="S1159" s="174"/>
      <c r="T1159" s="175"/>
      <c r="AT1159" s="170" t="s">
        <v>166</v>
      </c>
      <c r="AU1159" s="170" t="s">
        <v>84</v>
      </c>
      <c r="AV1159" s="168" t="s">
        <v>84</v>
      </c>
      <c r="AW1159" s="168" t="s">
        <v>31</v>
      </c>
      <c r="AX1159" s="168" t="s">
        <v>75</v>
      </c>
      <c r="AY1159" s="170" t="s">
        <v>158</v>
      </c>
    </row>
    <row r="1160" spans="1:65" s="168" customFormat="1">
      <c r="B1160" s="169"/>
      <c r="D1160" s="162" t="s">
        <v>166</v>
      </c>
      <c r="E1160" s="170" t="s">
        <v>1</v>
      </c>
      <c r="F1160" s="171" t="s">
        <v>1334</v>
      </c>
      <c r="H1160" s="172">
        <v>8.2799999999999994</v>
      </c>
      <c r="L1160" s="169"/>
      <c r="M1160" s="173"/>
      <c r="N1160" s="174"/>
      <c r="O1160" s="174"/>
      <c r="P1160" s="174"/>
      <c r="Q1160" s="174"/>
      <c r="R1160" s="174"/>
      <c r="S1160" s="174"/>
      <c r="T1160" s="175"/>
      <c r="AT1160" s="170" t="s">
        <v>166</v>
      </c>
      <c r="AU1160" s="170" t="s">
        <v>84</v>
      </c>
      <c r="AV1160" s="168" t="s">
        <v>84</v>
      </c>
      <c r="AW1160" s="168" t="s">
        <v>31</v>
      </c>
      <c r="AX1160" s="168" t="s">
        <v>75</v>
      </c>
      <c r="AY1160" s="170" t="s">
        <v>158</v>
      </c>
    </row>
    <row r="1161" spans="1:65" s="160" customFormat="1">
      <c r="B1161" s="161"/>
      <c r="D1161" s="162" t="s">
        <v>166</v>
      </c>
      <c r="E1161" s="163" t="s">
        <v>1</v>
      </c>
      <c r="F1161" s="164" t="s">
        <v>618</v>
      </c>
      <c r="H1161" s="163" t="s">
        <v>1</v>
      </c>
      <c r="L1161" s="161"/>
      <c r="M1161" s="165"/>
      <c r="N1161" s="166"/>
      <c r="O1161" s="166"/>
      <c r="P1161" s="166"/>
      <c r="Q1161" s="166"/>
      <c r="R1161" s="166"/>
      <c r="S1161" s="166"/>
      <c r="T1161" s="167"/>
      <c r="AT1161" s="163" t="s">
        <v>166</v>
      </c>
      <c r="AU1161" s="163" t="s">
        <v>84</v>
      </c>
      <c r="AV1161" s="160" t="s">
        <v>80</v>
      </c>
      <c r="AW1161" s="160" t="s">
        <v>31</v>
      </c>
      <c r="AX1161" s="160" t="s">
        <v>75</v>
      </c>
      <c r="AY1161" s="163" t="s">
        <v>158</v>
      </c>
    </row>
    <row r="1162" spans="1:65" s="168" customFormat="1" ht="22.5">
      <c r="B1162" s="169"/>
      <c r="D1162" s="162" t="s">
        <v>166</v>
      </c>
      <c r="E1162" s="170" t="s">
        <v>1</v>
      </c>
      <c r="F1162" s="171" t="s">
        <v>1335</v>
      </c>
      <c r="H1162" s="172">
        <v>45.87</v>
      </c>
      <c r="L1162" s="169"/>
      <c r="M1162" s="173"/>
      <c r="N1162" s="174"/>
      <c r="O1162" s="174"/>
      <c r="P1162" s="174"/>
      <c r="Q1162" s="174"/>
      <c r="R1162" s="174"/>
      <c r="S1162" s="174"/>
      <c r="T1162" s="175"/>
      <c r="AT1162" s="170" t="s">
        <v>166</v>
      </c>
      <c r="AU1162" s="170" t="s">
        <v>84</v>
      </c>
      <c r="AV1162" s="168" t="s">
        <v>84</v>
      </c>
      <c r="AW1162" s="168" t="s">
        <v>31</v>
      </c>
      <c r="AX1162" s="168" t="s">
        <v>75</v>
      </c>
      <c r="AY1162" s="170" t="s">
        <v>158</v>
      </c>
    </row>
    <row r="1163" spans="1:65" s="168" customFormat="1">
      <c r="B1163" s="169"/>
      <c r="D1163" s="162" t="s">
        <v>166</v>
      </c>
      <c r="E1163" s="170" t="s">
        <v>1</v>
      </c>
      <c r="F1163" s="171" t="s">
        <v>1336</v>
      </c>
      <c r="H1163" s="172">
        <v>8.2799999999999994</v>
      </c>
      <c r="L1163" s="169"/>
      <c r="M1163" s="173"/>
      <c r="N1163" s="174"/>
      <c r="O1163" s="174"/>
      <c r="P1163" s="174"/>
      <c r="Q1163" s="174"/>
      <c r="R1163" s="174"/>
      <c r="S1163" s="174"/>
      <c r="T1163" s="175"/>
      <c r="AT1163" s="170" t="s">
        <v>166</v>
      </c>
      <c r="AU1163" s="170" t="s">
        <v>84</v>
      </c>
      <c r="AV1163" s="168" t="s">
        <v>84</v>
      </c>
      <c r="AW1163" s="168" t="s">
        <v>31</v>
      </c>
      <c r="AX1163" s="168" t="s">
        <v>75</v>
      </c>
      <c r="AY1163" s="170" t="s">
        <v>158</v>
      </c>
    </row>
    <row r="1164" spans="1:65" s="176" customFormat="1">
      <c r="B1164" s="177"/>
      <c r="D1164" s="162" t="s">
        <v>166</v>
      </c>
      <c r="E1164" s="178" t="s">
        <v>1</v>
      </c>
      <c r="F1164" s="179" t="s">
        <v>198</v>
      </c>
      <c r="H1164" s="180">
        <v>197.48000000000002</v>
      </c>
      <c r="L1164" s="177"/>
      <c r="M1164" s="181"/>
      <c r="N1164" s="182"/>
      <c r="O1164" s="182"/>
      <c r="P1164" s="182"/>
      <c r="Q1164" s="182"/>
      <c r="R1164" s="182"/>
      <c r="S1164" s="182"/>
      <c r="T1164" s="183"/>
      <c r="AT1164" s="178" t="s">
        <v>166</v>
      </c>
      <c r="AU1164" s="178" t="s">
        <v>84</v>
      </c>
      <c r="AV1164" s="176" t="s">
        <v>90</v>
      </c>
      <c r="AW1164" s="176" t="s">
        <v>31</v>
      </c>
      <c r="AX1164" s="176" t="s">
        <v>80</v>
      </c>
      <c r="AY1164" s="178" t="s">
        <v>158</v>
      </c>
    </row>
    <row r="1165" spans="1:65" s="25" customFormat="1" ht="24.2" customHeight="1">
      <c r="A1165" s="21"/>
      <c r="B1165" s="22"/>
      <c r="C1165" s="192" t="s">
        <v>1337</v>
      </c>
      <c r="D1165" s="192" t="s">
        <v>514</v>
      </c>
      <c r="E1165" s="193" t="s">
        <v>1338</v>
      </c>
      <c r="F1165" s="194" t="s">
        <v>1339</v>
      </c>
      <c r="G1165" s="195" t="s">
        <v>253</v>
      </c>
      <c r="H1165" s="196">
        <v>217.22800000000001</v>
      </c>
      <c r="I1165" s="2"/>
      <c r="J1165" s="197">
        <f>ROUND(I1165*H1165,2)</f>
        <v>0</v>
      </c>
      <c r="K1165" s="194" t="s">
        <v>1</v>
      </c>
      <c r="L1165" s="198"/>
      <c r="M1165" s="199" t="s">
        <v>1</v>
      </c>
      <c r="N1165" s="200" t="s">
        <v>40</v>
      </c>
      <c r="O1165" s="49"/>
      <c r="P1165" s="156">
        <f>O1165*H1165</f>
        <v>0</v>
      </c>
      <c r="Q1165" s="156">
        <v>0</v>
      </c>
      <c r="R1165" s="156">
        <f>Q1165*H1165</f>
        <v>0</v>
      </c>
      <c r="S1165" s="156">
        <v>0</v>
      </c>
      <c r="T1165" s="157">
        <f>S1165*H1165</f>
        <v>0</v>
      </c>
      <c r="U1165" s="21"/>
      <c r="V1165" s="21"/>
      <c r="W1165" s="21"/>
      <c r="X1165" s="21"/>
      <c r="Y1165" s="21"/>
      <c r="Z1165" s="21"/>
      <c r="AA1165" s="21"/>
      <c r="AB1165" s="21"/>
      <c r="AC1165" s="21"/>
      <c r="AD1165" s="21"/>
      <c r="AE1165" s="21"/>
      <c r="AR1165" s="158" t="s">
        <v>527</v>
      </c>
      <c r="AT1165" s="158" t="s">
        <v>514</v>
      </c>
      <c r="AU1165" s="158" t="s">
        <v>84</v>
      </c>
      <c r="AY1165" s="8" t="s">
        <v>158</v>
      </c>
      <c r="BE1165" s="159">
        <f>IF(N1165="základní",J1165,0)</f>
        <v>0</v>
      </c>
      <c r="BF1165" s="159">
        <f>IF(N1165="snížená",J1165,0)</f>
        <v>0</v>
      </c>
      <c r="BG1165" s="159">
        <f>IF(N1165="zákl. přenesená",J1165,0)</f>
        <v>0</v>
      </c>
      <c r="BH1165" s="159">
        <f>IF(N1165="sníž. přenesená",J1165,0)</f>
        <v>0</v>
      </c>
      <c r="BI1165" s="159">
        <f>IF(N1165="nulová",J1165,0)</f>
        <v>0</v>
      </c>
      <c r="BJ1165" s="8" t="s">
        <v>80</v>
      </c>
      <c r="BK1165" s="159">
        <f>ROUND(I1165*H1165,2)</f>
        <v>0</v>
      </c>
      <c r="BL1165" s="8" t="s">
        <v>403</v>
      </c>
      <c r="BM1165" s="158" t="s">
        <v>1340</v>
      </c>
    </row>
    <row r="1166" spans="1:65" s="168" customFormat="1">
      <c r="B1166" s="169"/>
      <c r="D1166" s="162" t="s">
        <v>166</v>
      </c>
      <c r="F1166" s="171" t="s">
        <v>1341</v>
      </c>
      <c r="H1166" s="172">
        <v>217.22800000000001</v>
      </c>
      <c r="L1166" s="169"/>
      <c r="M1166" s="173"/>
      <c r="N1166" s="174"/>
      <c r="O1166" s="174"/>
      <c r="P1166" s="174"/>
      <c r="Q1166" s="174"/>
      <c r="R1166" s="174"/>
      <c r="S1166" s="174"/>
      <c r="T1166" s="175"/>
      <c r="AT1166" s="170" t="s">
        <v>166</v>
      </c>
      <c r="AU1166" s="170" t="s">
        <v>84</v>
      </c>
      <c r="AV1166" s="168" t="s">
        <v>84</v>
      </c>
      <c r="AW1166" s="168" t="s">
        <v>3</v>
      </c>
      <c r="AX1166" s="168" t="s">
        <v>80</v>
      </c>
      <c r="AY1166" s="170" t="s">
        <v>158</v>
      </c>
    </row>
    <row r="1167" spans="1:65" s="25" customFormat="1" ht="16.5" customHeight="1">
      <c r="A1167" s="21"/>
      <c r="B1167" s="22"/>
      <c r="C1167" s="148" t="s">
        <v>1342</v>
      </c>
      <c r="D1167" s="148" t="s">
        <v>160</v>
      </c>
      <c r="E1167" s="149" t="s">
        <v>1343</v>
      </c>
      <c r="F1167" s="150" t="s">
        <v>1344</v>
      </c>
      <c r="G1167" s="151" t="s">
        <v>253</v>
      </c>
      <c r="H1167" s="152">
        <v>1062.06</v>
      </c>
      <c r="I1167" s="1"/>
      <c r="J1167" s="153">
        <f>ROUND(I1167*H1167,2)</f>
        <v>0</v>
      </c>
      <c r="K1167" s="150" t="s">
        <v>164</v>
      </c>
      <c r="L1167" s="22"/>
      <c r="M1167" s="154" t="s">
        <v>1</v>
      </c>
      <c r="N1167" s="155" t="s">
        <v>40</v>
      </c>
      <c r="O1167" s="49"/>
      <c r="P1167" s="156">
        <f>O1167*H1167</f>
        <v>0</v>
      </c>
      <c r="Q1167" s="156">
        <v>1.0000000000000001E-5</v>
      </c>
      <c r="R1167" s="156">
        <f>Q1167*H1167</f>
        <v>1.0620600000000001E-2</v>
      </c>
      <c r="S1167" s="156">
        <v>0</v>
      </c>
      <c r="T1167" s="157">
        <f>S1167*H1167</f>
        <v>0</v>
      </c>
      <c r="U1167" s="21"/>
      <c r="V1167" s="21"/>
      <c r="W1167" s="21"/>
      <c r="X1167" s="21"/>
      <c r="Y1167" s="21"/>
      <c r="Z1167" s="21"/>
      <c r="AA1167" s="21"/>
      <c r="AB1167" s="21"/>
      <c r="AC1167" s="21"/>
      <c r="AD1167" s="21"/>
      <c r="AE1167" s="21"/>
      <c r="AR1167" s="158" t="s">
        <v>403</v>
      </c>
      <c r="AT1167" s="158" t="s">
        <v>160</v>
      </c>
      <c r="AU1167" s="158" t="s">
        <v>84</v>
      </c>
      <c r="AY1167" s="8" t="s">
        <v>158</v>
      </c>
      <c r="BE1167" s="159">
        <f>IF(N1167="základní",J1167,0)</f>
        <v>0</v>
      </c>
      <c r="BF1167" s="159">
        <f>IF(N1167="snížená",J1167,0)</f>
        <v>0</v>
      </c>
      <c r="BG1167" s="159">
        <f>IF(N1167="zákl. přenesená",J1167,0)</f>
        <v>0</v>
      </c>
      <c r="BH1167" s="159">
        <f>IF(N1167="sníž. přenesená",J1167,0)</f>
        <v>0</v>
      </c>
      <c r="BI1167" s="159">
        <f>IF(N1167="nulová",J1167,0)</f>
        <v>0</v>
      </c>
      <c r="BJ1167" s="8" t="s">
        <v>80</v>
      </c>
      <c r="BK1167" s="159">
        <f>ROUND(I1167*H1167,2)</f>
        <v>0</v>
      </c>
      <c r="BL1167" s="8" t="s">
        <v>403</v>
      </c>
      <c r="BM1167" s="158" t="s">
        <v>1345</v>
      </c>
    </row>
    <row r="1168" spans="1:65" s="160" customFormat="1">
      <c r="B1168" s="161"/>
      <c r="D1168" s="162" t="s">
        <v>166</v>
      </c>
      <c r="E1168" s="163" t="s">
        <v>1</v>
      </c>
      <c r="F1168" s="164" t="s">
        <v>1346</v>
      </c>
      <c r="H1168" s="163" t="s">
        <v>1</v>
      </c>
      <c r="L1168" s="161"/>
      <c r="M1168" s="165"/>
      <c r="N1168" s="166"/>
      <c r="O1168" s="166"/>
      <c r="P1168" s="166"/>
      <c r="Q1168" s="166"/>
      <c r="R1168" s="166"/>
      <c r="S1168" s="166"/>
      <c r="T1168" s="167"/>
      <c r="AT1168" s="163" t="s">
        <v>166</v>
      </c>
      <c r="AU1168" s="163" t="s">
        <v>84</v>
      </c>
      <c r="AV1168" s="160" t="s">
        <v>80</v>
      </c>
      <c r="AW1168" s="160" t="s">
        <v>31</v>
      </c>
      <c r="AX1168" s="160" t="s">
        <v>75</v>
      </c>
      <c r="AY1168" s="163" t="s">
        <v>158</v>
      </c>
    </row>
    <row r="1169" spans="2:51" s="160" customFormat="1">
      <c r="B1169" s="161"/>
      <c r="D1169" s="162" t="s">
        <v>166</v>
      </c>
      <c r="E1169" s="163" t="s">
        <v>1</v>
      </c>
      <c r="F1169" s="164" t="s">
        <v>204</v>
      </c>
      <c r="H1169" s="163" t="s">
        <v>1</v>
      </c>
      <c r="L1169" s="161"/>
      <c r="M1169" s="165"/>
      <c r="N1169" s="166"/>
      <c r="O1169" s="166"/>
      <c r="P1169" s="166"/>
      <c r="Q1169" s="166"/>
      <c r="R1169" s="166"/>
      <c r="S1169" s="166"/>
      <c r="T1169" s="167"/>
      <c r="AT1169" s="163" t="s">
        <v>166</v>
      </c>
      <c r="AU1169" s="163" t="s">
        <v>84</v>
      </c>
      <c r="AV1169" s="160" t="s">
        <v>80</v>
      </c>
      <c r="AW1169" s="160" t="s">
        <v>31</v>
      </c>
      <c r="AX1169" s="160" t="s">
        <v>75</v>
      </c>
      <c r="AY1169" s="163" t="s">
        <v>158</v>
      </c>
    </row>
    <row r="1170" spans="2:51" s="168" customFormat="1">
      <c r="B1170" s="169"/>
      <c r="D1170" s="162" t="s">
        <v>166</v>
      </c>
      <c r="E1170" s="170" t="s">
        <v>1</v>
      </c>
      <c r="F1170" s="171" t="s">
        <v>1347</v>
      </c>
      <c r="H1170" s="172">
        <v>16.3</v>
      </c>
      <c r="L1170" s="169"/>
      <c r="M1170" s="173"/>
      <c r="N1170" s="174"/>
      <c r="O1170" s="174"/>
      <c r="P1170" s="174"/>
      <c r="Q1170" s="174"/>
      <c r="R1170" s="174"/>
      <c r="S1170" s="174"/>
      <c r="T1170" s="175"/>
      <c r="AT1170" s="170" t="s">
        <v>166</v>
      </c>
      <c r="AU1170" s="170" t="s">
        <v>84</v>
      </c>
      <c r="AV1170" s="168" t="s">
        <v>84</v>
      </c>
      <c r="AW1170" s="168" t="s">
        <v>31</v>
      </c>
      <c r="AX1170" s="168" t="s">
        <v>75</v>
      </c>
      <c r="AY1170" s="170" t="s">
        <v>158</v>
      </c>
    </row>
    <row r="1171" spans="2:51" s="168" customFormat="1">
      <c r="B1171" s="169"/>
      <c r="D1171" s="162" t="s">
        <v>166</v>
      </c>
      <c r="E1171" s="170" t="s">
        <v>1</v>
      </c>
      <c r="F1171" s="171" t="s">
        <v>1348</v>
      </c>
      <c r="H1171" s="172">
        <v>9.4</v>
      </c>
      <c r="L1171" s="169"/>
      <c r="M1171" s="173"/>
      <c r="N1171" s="174"/>
      <c r="O1171" s="174"/>
      <c r="P1171" s="174"/>
      <c r="Q1171" s="174"/>
      <c r="R1171" s="174"/>
      <c r="S1171" s="174"/>
      <c r="T1171" s="175"/>
      <c r="AT1171" s="170" t="s">
        <v>166</v>
      </c>
      <c r="AU1171" s="170" t="s">
        <v>84</v>
      </c>
      <c r="AV1171" s="168" t="s">
        <v>84</v>
      </c>
      <c r="AW1171" s="168" t="s">
        <v>31</v>
      </c>
      <c r="AX1171" s="168" t="s">
        <v>75</v>
      </c>
      <c r="AY1171" s="170" t="s">
        <v>158</v>
      </c>
    </row>
    <row r="1172" spans="2:51" s="168" customFormat="1">
      <c r="B1172" s="169"/>
      <c r="D1172" s="162" t="s">
        <v>166</v>
      </c>
      <c r="E1172" s="170" t="s">
        <v>1</v>
      </c>
      <c r="F1172" s="171" t="s">
        <v>1349</v>
      </c>
      <c r="H1172" s="172">
        <v>12.5</v>
      </c>
      <c r="L1172" s="169"/>
      <c r="M1172" s="173"/>
      <c r="N1172" s="174"/>
      <c r="O1172" s="174"/>
      <c r="P1172" s="174"/>
      <c r="Q1172" s="174"/>
      <c r="R1172" s="174"/>
      <c r="S1172" s="174"/>
      <c r="T1172" s="175"/>
      <c r="AT1172" s="170" t="s">
        <v>166</v>
      </c>
      <c r="AU1172" s="170" t="s">
        <v>84</v>
      </c>
      <c r="AV1172" s="168" t="s">
        <v>84</v>
      </c>
      <c r="AW1172" s="168" t="s">
        <v>31</v>
      </c>
      <c r="AX1172" s="168" t="s">
        <v>75</v>
      </c>
      <c r="AY1172" s="170" t="s">
        <v>158</v>
      </c>
    </row>
    <row r="1173" spans="2:51" s="168" customFormat="1">
      <c r="B1173" s="169"/>
      <c r="D1173" s="162" t="s">
        <v>166</v>
      </c>
      <c r="E1173" s="170" t="s">
        <v>1</v>
      </c>
      <c r="F1173" s="171" t="s">
        <v>1350</v>
      </c>
      <c r="H1173" s="172">
        <v>10.5</v>
      </c>
      <c r="L1173" s="169"/>
      <c r="M1173" s="173"/>
      <c r="N1173" s="174"/>
      <c r="O1173" s="174"/>
      <c r="P1173" s="174"/>
      <c r="Q1173" s="174"/>
      <c r="R1173" s="174"/>
      <c r="S1173" s="174"/>
      <c r="T1173" s="175"/>
      <c r="AT1173" s="170" t="s">
        <v>166</v>
      </c>
      <c r="AU1173" s="170" t="s">
        <v>84</v>
      </c>
      <c r="AV1173" s="168" t="s">
        <v>84</v>
      </c>
      <c r="AW1173" s="168" t="s">
        <v>31</v>
      </c>
      <c r="AX1173" s="168" t="s">
        <v>75</v>
      </c>
      <c r="AY1173" s="170" t="s">
        <v>158</v>
      </c>
    </row>
    <row r="1174" spans="2:51" s="168" customFormat="1">
      <c r="B1174" s="169"/>
      <c r="D1174" s="162" t="s">
        <v>166</v>
      </c>
      <c r="E1174" s="170" t="s">
        <v>1</v>
      </c>
      <c r="F1174" s="171" t="s">
        <v>1351</v>
      </c>
      <c r="H1174" s="172">
        <v>47.76</v>
      </c>
      <c r="L1174" s="169"/>
      <c r="M1174" s="173"/>
      <c r="N1174" s="174"/>
      <c r="O1174" s="174"/>
      <c r="P1174" s="174"/>
      <c r="Q1174" s="174"/>
      <c r="R1174" s="174"/>
      <c r="S1174" s="174"/>
      <c r="T1174" s="175"/>
      <c r="AT1174" s="170" t="s">
        <v>166</v>
      </c>
      <c r="AU1174" s="170" t="s">
        <v>84</v>
      </c>
      <c r="AV1174" s="168" t="s">
        <v>84</v>
      </c>
      <c r="AW1174" s="168" t="s">
        <v>31</v>
      </c>
      <c r="AX1174" s="168" t="s">
        <v>75</v>
      </c>
      <c r="AY1174" s="170" t="s">
        <v>158</v>
      </c>
    </row>
    <row r="1175" spans="2:51" s="168" customFormat="1">
      <c r="B1175" s="169"/>
      <c r="D1175" s="162" t="s">
        <v>166</v>
      </c>
      <c r="E1175" s="170" t="s">
        <v>1</v>
      </c>
      <c r="F1175" s="171" t="s">
        <v>1352</v>
      </c>
      <c r="H1175" s="172">
        <v>20.52</v>
      </c>
      <c r="L1175" s="169"/>
      <c r="M1175" s="173"/>
      <c r="N1175" s="174"/>
      <c r="O1175" s="174"/>
      <c r="P1175" s="174"/>
      <c r="Q1175" s="174"/>
      <c r="R1175" s="174"/>
      <c r="S1175" s="174"/>
      <c r="T1175" s="175"/>
      <c r="AT1175" s="170" t="s">
        <v>166</v>
      </c>
      <c r="AU1175" s="170" t="s">
        <v>84</v>
      </c>
      <c r="AV1175" s="168" t="s">
        <v>84</v>
      </c>
      <c r="AW1175" s="168" t="s">
        <v>31</v>
      </c>
      <c r="AX1175" s="168" t="s">
        <v>75</v>
      </c>
      <c r="AY1175" s="170" t="s">
        <v>158</v>
      </c>
    </row>
    <row r="1176" spans="2:51" s="168" customFormat="1">
      <c r="B1176" s="169"/>
      <c r="D1176" s="162" t="s">
        <v>166</v>
      </c>
      <c r="E1176" s="170" t="s">
        <v>1</v>
      </c>
      <c r="F1176" s="171" t="s">
        <v>1353</v>
      </c>
      <c r="H1176" s="172">
        <v>20.52</v>
      </c>
      <c r="L1176" s="169"/>
      <c r="M1176" s="173"/>
      <c r="N1176" s="174"/>
      <c r="O1176" s="174"/>
      <c r="P1176" s="174"/>
      <c r="Q1176" s="174"/>
      <c r="R1176" s="174"/>
      <c r="S1176" s="174"/>
      <c r="T1176" s="175"/>
      <c r="AT1176" s="170" t="s">
        <v>166</v>
      </c>
      <c r="AU1176" s="170" t="s">
        <v>84</v>
      </c>
      <c r="AV1176" s="168" t="s">
        <v>84</v>
      </c>
      <c r="AW1176" s="168" t="s">
        <v>31</v>
      </c>
      <c r="AX1176" s="168" t="s">
        <v>75</v>
      </c>
      <c r="AY1176" s="170" t="s">
        <v>158</v>
      </c>
    </row>
    <row r="1177" spans="2:51" s="168" customFormat="1">
      <c r="B1177" s="169"/>
      <c r="D1177" s="162" t="s">
        <v>166</v>
      </c>
      <c r="E1177" s="170" t="s">
        <v>1</v>
      </c>
      <c r="F1177" s="171" t="s">
        <v>1354</v>
      </c>
      <c r="H1177" s="172">
        <v>18.12</v>
      </c>
      <c r="L1177" s="169"/>
      <c r="M1177" s="173"/>
      <c r="N1177" s="174"/>
      <c r="O1177" s="174"/>
      <c r="P1177" s="174"/>
      <c r="Q1177" s="174"/>
      <c r="R1177" s="174"/>
      <c r="S1177" s="174"/>
      <c r="T1177" s="175"/>
      <c r="AT1177" s="170" t="s">
        <v>166</v>
      </c>
      <c r="AU1177" s="170" t="s">
        <v>84</v>
      </c>
      <c r="AV1177" s="168" t="s">
        <v>84</v>
      </c>
      <c r="AW1177" s="168" t="s">
        <v>31</v>
      </c>
      <c r="AX1177" s="168" t="s">
        <v>75</v>
      </c>
      <c r="AY1177" s="170" t="s">
        <v>158</v>
      </c>
    </row>
    <row r="1178" spans="2:51" s="168" customFormat="1">
      <c r="B1178" s="169"/>
      <c r="D1178" s="162" t="s">
        <v>166</v>
      </c>
      <c r="E1178" s="170" t="s">
        <v>1</v>
      </c>
      <c r="F1178" s="171" t="s">
        <v>1355</v>
      </c>
      <c r="H1178" s="172">
        <v>18.12</v>
      </c>
      <c r="L1178" s="169"/>
      <c r="M1178" s="173"/>
      <c r="N1178" s="174"/>
      <c r="O1178" s="174"/>
      <c r="P1178" s="174"/>
      <c r="Q1178" s="174"/>
      <c r="R1178" s="174"/>
      <c r="S1178" s="174"/>
      <c r="T1178" s="175"/>
      <c r="AT1178" s="170" t="s">
        <v>166</v>
      </c>
      <c r="AU1178" s="170" t="s">
        <v>84</v>
      </c>
      <c r="AV1178" s="168" t="s">
        <v>84</v>
      </c>
      <c r="AW1178" s="168" t="s">
        <v>31</v>
      </c>
      <c r="AX1178" s="168" t="s">
        <v>75</v>
      </c>
      <c r="AY1178" s="170" t="s">
        <v>158</v>
      </c>
    </row>
    <row r="1179" spans="2:51" s="168" customFormat="1">
      <c r="B1179" s="169"/>
      <c r="D1179" s="162" t="s">
        <v>166</v>
      </c>
      <c r="E1179" s="170" t="s">
        <v>1</v>
      </c>
      <c r="F1179" s="171" t="s">
        <v>1356</v>
      </c>
      <c r="H1179" s="172">
        <v>16.86</v>
      </c>
      <c r="L1179" s="169"/>
      <c r="M1179" s="173"/>
      <c r="N1179" s="174"/>
      <c r="O1179" s="174"/>
      <c r="P1179" s="174"/>
      <c r="Q1179" s="174"/>
      <c r="R1179" s="174"/>
      <c r="S1179" s="174"/>
      <c r="T1179" s="175"/>
      <c r="AT1179" s="170" t="s">
        <v>166</v>
      </c>
      <c r="AU1179" s="170" t="s">
        <v>84</v>
      </c>
      <c r="AV1179" s="168" t="s">
        <v>84</v>
      </c>
      <c r="AW1179" s="168" t="s">
        <v>31</v>
      </c>
      <c r="AX1179" s="168" t="s">
        <v>75</v>
      </c>
      <c r="AY1179" s="170" t="s">
        <v>158</v>
      </c>
    </row>
    <row r="1180" spans="2:51" s="168" customFormat="1">
      <c r="B1180" s="169"/>
      <c r="D1180" s="162" t="s">
        <v>166</v>
      </c>
      <c r="E1180" s="170" t="s">
        <v>1</v>
      </c>
      <c r="F1180" s="171" t="s">
        <v>1357</v>
      </c>
      <c r="H1180" s="172">
        <v>16.559999999999999</v>
      </c>
      <c r="L1180" s="169"/>
      <c r="M1180" s="173"/>
      <c r="N1180" s="174"/>
      <c r="O1180" s="174"/>
      <c r="P1180" s="174"/>
      <c r="Q1180" s="174"/>
      <c r="R1180" s="174"/>
      <c r="S1180" s="174"/>
      <c r="T1180" s="175"/>
      <c r="AT1180" s="170" t="s">
        <v>166</v>
      </c>
      <c r="AU1180" s="170" t="s">
        <v>84</v>
      </c>
      <c r="AV1180" s="168" t="s">
        <v>84</v>
      </c>
      <c r="AW1180" s="168" t="s">
        <v>31</v>
      </c>
      <c r="AX1180" s="168" t="s">
        <v>75</v>
      </c>
      <c r="AY1180" s="170" t="s">
        <v>158</v>
      </c>
    </row>
    <row r="1181" spans="2:51" s="168" customFormat="1">
      <c r="B1181" s="169"/>
      <c r="D1181" s="162" t="s">
        <v>166</v>
      </c>
      <c r="E1181" s="170" t="s">
        <v>1</v>
      </c>
      <c r="F1181" s="171" t="s">
        <v>1358</v>
      </c>
      <c r="H1181" s="172">
        <v>10.5</v>
      </c>
      <c r="L1181" s="169"/>
      <c r="M1181" s="173"/>
      <c r="N1181" s="174"/>
      <c r="O1181" s="174"/>
      <c r="P1181" s="174"/>
      <c r="Q1181" s="174"/>
      <c r="R1181" s="174"/>
      <c r="S1181" s="174"/>
      <c r="T1181" s="175"/>
      <c r="AT1181" s="170" t="s">
        <v>166</v>
      </c>
      <c r="AU1181" s="170" t="s">
        <v>84</v>
      </c>
      <c r="AV1181" s="168" t="s">
        <v>84</v>
      </c>
      <c r="AW1181" s="168" t="s">
        <v>31</v>
      </c>
      <c r="AX1181" s="168" t="s">
        <v>75</v>
      </c>
      <c r="AY1181" s="170" t="s">
        <v>158</v>
      </c>
    </row>
    <row r="1182" spans="2:51" s="168" customFormat="1">
      <c r="B1182" s="169"/>
      <c r="D1182" s="162" t="s">
        <v>166</v>
      </c>
      <c r="E1182" s="170" t="s">
        <v>1</v>
      </c>
      <c r="F1182" s="171" t="s">
        <v>1359</v>
      </c>
      <c r="H1182" s="172">
        <v>6.52</v>
      </c>
      <c r="L1182" s="169"/>
      <c r="M1182" s="173"/>
      <c r="N1182" s="174"/>
      <c r="O1182" s="174"/>
      <c r="P1182" s="174"/>
      <c r="Q1182" s="174"/>
      <c r="R1182" s="174"/>
      <c r="S1182" s="174"/>
      <c r="T1182" s="175"/>
      <c r="AT1182" s="170" t="s">
        <v>166</v>
      </c>
      <c r="AU1182" s="170" t="s">
        <v>84</v>
      </c>
      <c r="AV1182" s="168" t="s">
        <v>84</v>
      </c>
      <c r="AW1182" s="168" t="s">
        <v>31</v>
      </c>
      <c r="AX1182" s="168" t="s">
        <v>75</v>
      </c>
      <c r="AY1182" s="170" t="s">
        <v>158</v>
      </c>
    </row>
    <row r="1183" spans="2:51" s="168" customFormat="1">
      <c r="B1183" s="169"/>
      <c r="D1183" s="162" t="s">
        <v>166</v>
      </c>
      <c r="E1183" s="170" t="s">
        <v>1</v>
      </c>
      <c r="F1183" s="171" t="s">
        <v>1360</v>
      </c>
      <c r="H1183" s="172">
        <v>13.6</v>
      </c>
      <c r="L1183" s="169"/>
      <c r="M1183" s="173"/>
      <c r="N1183" s="174"/>
      <c r="O1183" s="174"/>
      <c r="P1183" s="174"/>
      <c r="Q1183" s="174"/>
      <c r="R1183" s="174"/>
      <c r="S1183" s="174"/>
      <c r="T1183" s="175"/>
      <c r="AT1183" s="170" t="s">
        <v>166</v>
      </c>
      <c r="AU1183" s="170" t="s">
        <v>84</v>
      </c>
      <c r="AV1183" s="168" t="s">
        <v>84</v>
      </c>
      <c r="AW1183" s="168" t="s">
        <v>31</v>
      </c>
      <c r="AX1183" s="168" t="s">
        <v>75</v>
      </c>
      <c r="AY1183" s="170" t="s">
        <v>158</v>
      </c>
    </row>
    <row r="1184" spans="2:51" s="168" customFormat="1">
      <c r="B1184" s="169"/>
      <c r="D1184" s="162" t="s">
        <v>166</v>
      </c>
      <c r="E1184" s="170" t="s">
        <v>1</v>
      </c>
      <c r="F1184" s="171" t="s">
        <v>1361</v>
      </c>
      <c r="H1184" s="172">
        <v>8.7799999999999994</v>
      </c>
      <c r="L1184" s="169"/>
      <c r="M1184" s="173"/>
      <c r="N1184" s="174"/>
      <c r="O1184" s="174"/>
      <c r="P1184" s="174"/>
      <c r="Q1184" s="174"/>
      <c r="R1184" s="174"/>
      <c r="S1184" s="174"/>
      <c r="T1184" s="175"/>
      <c r="AT1184" s="170" t="s">
        <v>166</v>
      </c>
      <c r="AU1184" s="170" t="s">
        <v>84</v>
      </c>
      <c r="AV1184" s="168" t="s">
        <v>84</v>
      </c>
      <c r="AW1184" s="168" t="s">
        <v>31</v>
      </c>
      <c r="AX1184" s="168" t="s">
        <v>75</v>
      </c>
      <c r="AY1184" s="170" t="s">
        <v>158</v>
      </c>
    </row>
    <row r="1185" spans="2:51" s="168" customFormat="1">
      <c r="B1185" s="169"/>
      <c r="D1185" s="162" t="s">
        <v>166</v>
      </c>
      <c r="E1185" s="170" t="s">
        <v>1</v>
      </c>
      <c r="F1185" s="171" t="s">
        <v>1362</v>
      </c>
      <c r="H1185" s="172">
        <v>5.18</v>
      </c>
      <c r="L1185" s="169"/>
      <c r="M1185" s="173"/>
      <c r="N1185" s="174"/>
      <c r="O1185" s="174"/>
      <c r="P1185" s="174"/>
      <c r="Q1185" s="174"/>
      <c r="R1185" s="174"/>
      <c r="S1185" s="174"/>
      <c r="T1185" s="175"/>
      <c r="AT1185" s="170" t="s">
        <v>166</v>
      </c>
      <c r="AU1185" s="170" t="s">
        <v>84</v>
      </c>
      <c r="AV1185" s="168" t="s">
        <v>84</v>
      </c>
      <c r="AW1185" s="168" t="s">
        <v>31</v>
      </c>
      <c r="AX1185" s="168" t="s">
        <v>75</v>
      </c>
      <c r="AY1185" s="170" t="s">
        <v>158</v>
      </c>
    </row>
    <row r="1186" spans="2:51" s="168" customFormat="1">
      <c r="B1186" s="169"/>
      <c r="D1186" s="162" t="s">
        <v>166</v>
      </c>
      <c r="E1186" s="170" t="s">
        <v>1</v>
      </c>
      <c r="F1186" s="171" t="s">
        <v>1363</v>
      </c>
      <c r="H1186" s="172">
        <v>11.08</v>
      </c>
      <c r="L1186" s="169"/>
      <c r="M1186" s="173"/>
      <c r="N1186" s="174"/>
      <c r="O1186" s="174"/>
      <c r="P1186" s="174"/>
      <c r="Q1186" s="174"/>
      <c r="R1186" s="174"/>
      <c r="S1186" s="174"/>
      <c r="T1186" s="175"/>
      <c r="AT1186" s="170" t="s">
        <v>166</v>
      </c>
      <c r="AU1186" s="170" t="s">
        <v>84</v>
      </c>
      <c r="AV1186" s="168" t="s">
        <v>84</v>
      </c>
      <c r="AW1186" s="168" t="s">
        <v>31</v>
      </c>
      <c r="AX1186" s="168" t="s">
        <v>75</v>
      </c>
      <c r="AY1186" s="170" t="s">
        <v>158</v>
      </c>
    </row>
    <row r="1187" spans="2:51" s="168" customFormat="1">
      <c r="B1187" s="169"/>
      <c r="D1187" s="162" t="s">
        <v>166</v>
      </c>
      <c r="E1187" s="170" t="s">
        <v>1</v>
      </c>
      <c r="F1187" s="171" t="s">
        <v>1364</v>
      </c>
      <c r="H1187" s="172">
        <v>9.58</v>
      </c>
      <c r="L1187" s="169"/>
      <c r="M1187" s="173"/>
      <c r="N1187" s="174"/>
      <c r="O1187" s="174"/>
      <c r="P1187" s="174"/>
      <c r="Q1187" s="174"/>
      <c r="R1187" s="174"/>
      <c r="S1187" s="174"/>
      <c r="T1187" s="175"/>
      <c r="AT1187" s="170" t="s">
        <v>166</v>
      </c>
      <c r="AU1187" s="170" t="s">
        <v>84</v>
      </c>
      <c r="AV1187" s="168" t="s">
        <v>84</v>
      </c>
      <c r="AW1187" s="168" t="s">
        <v>31</v>
      </c>
      <c r="AX1187" s="168" t="s">
        <v>75</v>
      </c>
      <c r="AY1187" s="170" t="s">
        <v>158</v>
      </c>
    </row>
    <row r="1188" spans="2:51" s="184" customFormat="1">
      <c r="B1188" s="185"/>
      <c r="D1188" s="162" t="s">
        <v>166</v>
      </c>
      <c r="E1188" s="186" t="s">
        <v>1</v>
      </c>
      <c r="F1188" s="187" t="s">
        <v>219</v>
      </c>
      <c r="H1188" s="188">
        <v>272.40000000000003</v>
      </c>
      <c r="L1188" s="185"/>
      <c r="M1188" s="189"/>
      <c r="N1188" s="190"/>
      <c r="O1188" s="190"/>
      <c r="P1188" s="190"/>
      <c r="Q1188" s="190"/>
      <c r="R1188" s="190"/>
      <c r="S1188" s="190"/>
      <c r="T1188" s="191"/>
      <c r="AT1188" s="186" t="s">
        <v>166</v>
      </c>
      <c r="AU1188" s="186" t="s">
        <v>84</v>
      </c>
      <c r="AV1188" s="184" t="s">
        <v>87</v>
      </c>
      <c r="AW1188" s="184" t="s">
        <v>31</v>
      </c>
      <c r="AX1188" s="184" t="s">
        <v>75</v>
      </c>
      <c r="AY1188" s="186" t="s">
        <v>158</v>
      </c>
    </row>
    <row r="1189" spans="2:51" s="160" customFormat="1">
      <c r="B1189" s="161"/>
      <c r="D1189" s="162" t="s">
        <v>166</v>
      </c>
      <c r="E1189" s="163" t="s">
        <v>1</v>
      </c>
      <c r="F1189" s="164" t="s">
        <v>206</v>
      </c>
      <c r="H1189" s="163" t="s">
        <v>1</v>
      </c>
      <c r="L1189" s="161"/>
      <c r="M1189" s="165"/>
      <c r="N1189" s="166"/>
      <c r="O1189" s="166"/>
      <c r="P1189" s="166"/>
      <c r="Q1189" s="166"/>
      <c r="R1189" s="166"/>
      <c r="S1189" s="166"/>
      <c r="T1189" s="167"/>
      <c r="AT1189" s="163" t="s">
        <v>166</v>
      </c>
      <c r="AU1189" s="163" t="s">
        <v>84</v>
      </c>
      <c r="AV1189" s="160" t="s">
        <v>80</v>
      </c>
      <c r="AW1189" s="160" t="s">
        <v>31</v>
      </c>
      <c r="AX1189" s="160" t="s">
        <v>75</v>
      </c>
      <c r="AY1189" s="163" t="s">
        <v>158</v>
      </c>
    </row>
    <row r="1190" spans="2:51" s="168" customFormat="1">
      <c r="B1190" s="169"/>
      <c r="D1190" s="162" t="s">
        <v>166</v>
      </c>
      <c r="E1190" s="170" t="s">
        <v>1</v>
      </c>
      <c r="F1190" s="171" t="s">
        <v>1365</v>
      </c>
      <c r="H1190" s="172">
        <v>4.24</v>
      </c>
      <c r="L1190" s="169"/>
      <c r="M1190" s="173"/>
      <c r="N1190" s="174"/>
      <c r="O1190" s="174"/>
      <c r="P1190" s="174"/>
      <c r="Q1190" s="174"/>
      <c r="R1190" s="174"/>
      <c r="S1190" s="174"/>
      <c r="T1190" s="175"/>
      <c r="AT1190" s="170" t="s">
        <v>166</v>
      </c>
      <c r="AU1190" s="170" t="s">
        <v>84</v>
      </c>
      <c r="AV1190" s="168" t="s">
        <v>84</v>
      </c>
      <c r="AW1190" s="168" t="s">
        <v>31</v>
      </c>
      <c r="AX1190" s="168" t="s">
        <v>75</v>
      </c>
      <c r="AY1190" s="170" t="s">
        <v>158</v>
      </c>
    </row>
    <row r="1191" spans="2:51" s="168" customFormat="1">
      <c r="B1191" s="169"/>
      <c r="D1191" s="162" t="s">
        <v>166</v>
      </c>
      <c r="E1191" s="170" t="s">
        <v>1</v>
      </c>
      <c r="F1191" s="171" t="s">
        <v>1366</v>
      </c>
      <c r="H1191" s="172">
        <v>-4.9000000000000004</v>
      </c>
      <c r="L1191" s="169"/>
      <c r="M1191" s="173"/>
      <c r="N1191" s="174"/>
      <c r="O1191" s="174"/>
      <c r="P1191" s="174"/>
      <c r="Q1191" s="174"/>
      <c r="R1191" s="174"/>
      <c r="S1191" s="174"/>
      <c r="T1191" s="175"/>
      <c r="AT1191" s="170" t="s">
        <v>166</v>
      </c>
      <c r="AU1191" s="170" t="s">
        <v>84</v>
      </c>
      <c r="AV1191" s="168" t="s">
        <v>84</v>
      </c>
      <c r="AW1191" s="168" t="s">
        <v>31</v>
      </c>
      <c r="AX1191" s="168" t="s">
        <v>75</v>
      </c>
      <c r="AY1191" s="170" t="s">
        <v>158</v>
      </c>
    </row>
    <row r="1192" spans="2:51" s="168" customFormat="1">
      <c r="B1192" s="169"/>
      <c r="D1192" s="162" t="s">
        <v>166</v>
      </c>
      <c r="E1192" s="170" t="s">
        <v>1</v>
      </c>
      <c r="F1192" s="171" t="s">
        <v>1367</v>
      </c>
      <c r="H1192" s="172">
        <v>4.58</v>
      </c>
      <c r="L1192" s="169"/>
      <c r="M1192" s="173"/>
      <c r="N1192" s="174"/>
      <c r="O1192" s="174"/>
      <c r="P1192" s="174"/>
      <c r="Q1192" s="174"/>
      <c r="R1192" s="174"/>
      <c r="S1192" s="174"/>
      <c r="T1192" s="175"/>
      <c r="AT1192" s="170" t="s">
        <v>166</v>
      </c>
      <c r="AU1192" s="170" t="s">
        <v>84</v>
      </c>
      <c r="AV1192" s="168" t="s">
        <v>84</v>
      </c>
      <c r="AW1192" s="168" t="s">
        <v>31</v>
      </c>
      <c r="AX1192" s="168" t="s">
        <v>75</v>
      </c>
      <c r="AY1192" s="170" t="s">
        <v>158</v>
      </c>
    </row>
    <row r="1193" spans="2:51" s="168" customFormat="1">
      <c r="B1193" s="169"/>
      <c r="D1193" s="162" t="s">
        <v>166</v>
      </c>
      <c r="E1193" s="170" t="s">
        <v>1</v>
      </c>
      <c r="F1193" s="171" t="s">
        <v>1368</v>
      </c>
      <c r="H1193" s="172">
        <v>15.52</v>
      </c>
      <c r="L1193" s="169"/>
      <c r="M1193" s="173"/>
      <c r="N1193" s="174"/>
      <c r="O1193" s="174"/>
      <c r="P1193" s="174"/>
      <c r="Q1193" s="174"/>
      <c r="R1193" s="174"/>
      <c r="S1193" s="174"/>
      <c r="T1193" s="175"/>
      <c r="AT1193" s="170" t="s">
        <v>166</v>
      </c>
      <c r="AU1193" s="170" t="s">
        <v>84</v>
      </c>
      <c r="AV1193" s="168" t="s">
        <v>84</v>
      </c>
      <c r="AW1193" s="168" t="s">
        <v>31</v>
      </c>
      <c r="AX1193" s="168" t="s">
        <v>75</v>
      </c>
      <c r="AY1193" s="170" t="s">
        <v>158</v>
      </c>
    </row>
    <row r="1194" spans="2:51" s="168" customFormat="1">
      <c r="B1194" s="169"/>
      <c r="D1194" s="162" t="s">
        <v>166</v>
      </c>
      <c r="E1194" s="170" t="s">
        <v>1</v>
      </c>
      <c r="F1194" s="171" t="s">
        <v>1369</v>
      </c>
      <c r="H1194" s="172">
        <v>21.24</v>
      </c>
      <c r="L1194" s="169"/>
      <c r="M1194" s="173"/>
      <c r="N1194" s="174"/>
      <c r="O1194" s="174"/>
      <c r="P1194" s="174"/>
      <c r="Q1194" s="174"/>
      <c r="R1194" s="174"/>
      <c r="S1194" s="174"/>
      <c r="T1194" s="175"/>
      <c r="AT1194" s="170" t="s">
        <v>166</v>
      </c>
      <c r="AU1194" s="170" t="s">
        <v>84</v>
      </c>
      <c r="AV1194" s="168" t="s">
        <v>84</v>
      </c>
      <c r="AW1194" s="168" t="s">
        <v>31</v>
      </c>
      <c r="AX1194" s="168" t="s">
        <v>75</v>
      </c>
      <c r="AY1194" s="170" t="s">
        <v>158</v>
      </c>
    </row>
    <row r="1195" spans="2:51" s="168" customFormat="1">
      <c r="B1195" s="169"/>
      <c r="D1195" s="162" t="s">
        <v>166</v>
      </c>
      <c r="E1195" s="170" t="s">
        <v>1</v>
      </c>
      <c r="F1195" s="171" t="s">
        <v>1370</v>
      </c>
      <c r="H1195" s="172">
        <v>102.6</v>
      </c>
      <c r="L1195" s="169"/>
      <c r="M1195" s="173"/>
      <c r="N1195" s="174"/>
      <c r="O1195" s="174"/>
      <c r="P1195" s="174"/>
      <c r="Q1195" s="174"/>
      <c r="R1195" s="174"/>
      <c r="S1195" s="174"/>
      <c r="T1195" s="175"/>
      <c r="AT1195" s="170" t="s">
        <v>166</v>
      </c>
      <c r="AU1195" s="170" t="s">
        <v>84</v>
      </c>
      <c r="AV1195" s="168" t="s">
        <v>84</v>
      </c>
      <c r="AW1195" s="168" t="s">
        <v>31</v>
      </c>
      <c r="AX1195" s="168" t="s">
        <v>75</v>
      </c>
      <c r="AY1195" s="170" t="s">
        <v>158</v>
      </c>
    </row>
    <row r="1196" spans="2:51" s="168" customFormat="1">
      <c r="B1196" s="169"/>
      <c r="D1196" s="162" t="s">
        <v>166</v>
      </c>
      <c r="E1196" s="170" t="s">
        <v>1</v>
      </c>
      <c r="F1196" s="171" t="s">
        <v>1371</v>
      </c>
      <c r="H1196" s="172">
        <v>13.76</v>
      </c>
      <c r="L1196" s="169"/>
      <c r="M1196" s="173"/>
      <c r="N1196" s="174"/>
      <c r="O1196" s="174"/>
      <c r="P1196" s="174"/>
      <c r="Q1196" s="174"/>
      <c r="R1196" s="174"/>
      <c r="S1196" s="174"/>
      <c r="T1196" s="175"/>
      <c r="AT1196" s="170" t="s">
        <v>166</v>
      </c>
      <c r="AU1196" s="170" t="s">
        <v>84</v>
      </c>
      <c r="AV1196" s="168" t="s">
        <v>84</v>
      </c>
      <c r="AW1196" s="168" t="s">
        <v>31</v>
      </c>
      <c r="AX1196" s="168" t="s">
        <v>75</v>
      </c>
      <c r="AY1196" s="170" t="s">
        <v>158</v>
      </c>
    </row>
    <row r="1197" spans="2:51" s="168" customFormat="1">
      <c r="B1197" s="169"/>
      <c r="D1197" s="162" t="s">
        <v>166</v>
      </c>
      <c r="E1197" s="170" t="s">
        <v>1</v>
      </c>
      <c r="F1197" s="171" t="s">
        <v>1372</v>
      </c>
      <c r="H1197" s="172">
        <v>58.8</v>
      </c>
      <c r="L1197" s="169"/>
      <c r="M1197" s="173"/>
      <c r="N1197" s="174"/>
      <c r="O1197" s="174"/>
      <c r="P1197" s="174"/>
      <c r="Q1197" s="174"/>
      <c r="R1197" s="174"/>
      <c r="S1197" s="174"/>
      <c r="T1197" s="175"/>
      <c r="AT1197" s="170" t="s">
        <v>166</v>
      </c>
      <c r="AU1197" s="170" t="s">
        <v>84</v>
      </c>
      <c r="AV1197" s="168" t="s">
        <v>84</v>
      </c>
      <c r="AW1197" s="168" t="s">
        <v>31</v>
      </c>
      <c r="AX1197" s="168" t="s">
        <v>75</v>
      </c>
      <c r="AY1197" s="170" t="s">
        <v>158</v>
      </c>
    </row>
    <row r="1198" spans="2:51" s="168" customFormat="1">
      <c r="B1198" s="169"/>
      <c r="D1198" s="162" t="s">
        <v>166</v>
      </c>
      <c r="E1198" s="170" t="s">
        <v>1</v>
      </c>
      <c r="F1198" s="171" t="s">
        <v>1373</v>
      </c>
      <c r="H1198" s="172">
        <v>8.26</v>
      </c>
      <c r="L1198" s="169"/>
      <c r="M1198" s="173"/>
      <c r="N1198" s="174"/>
      <c r="O1198" s="174"/>
      <c r="P1198" s="174"/>
      <c r="Q1198" s="174"/>
      <c r="R1198" s="174"/>
      <c r="S1198" s="174"/>
      <c r="T1198" s="175"/>
      <c r="AT1198" s="170" t="s">
        <v>166</v>
      </c>
      <c r="AU1198" s="170" t="s">
        <v>84</v>
      </c>
      <c r="AV1198" s="168" t="s">
        <v>84</v>
      </c>
      <c r="AW1198" s="168" t="s">
        <v>31</v>
      </c>
      <c r="AX1198" s="168" t="s">
        <v>75</v>
      </c>
      <c r="AY1198" s="170" t="s">
        <v>158</v>
      </c>
    </row>
    <row r="1199" spans="2:51" s="168" customFormat="1">
      <c r="B1199" s="169"/>
      <c r="D1199" s="162" t="s">
        <v>166</v>
      </c>
      <c r="E1199" s="170" t="s">
        <v>1</v>
      </c>
      <c r="F1199" s="171" t="s">
        <v>1374</v>
      </c>
      <c r="H1199" s="172">
        <v>29.54</v>
      </c>
      <c r="L1199" s="169"/>
      <c r="M1199" s="173"/>
      <c r="N1199" s="174"/>
      <c r="O1199" s="174"/>
      <c r="P1199" s="174"/>
      <c r="Q1199" s="174"/>
      <c r="R1199" s="174"/>
      <c r="S1199" s="174"/>
      <c r="T1199" s="175"/>
      <c r="AT1199" s="170" t="s">
        <v>166</v>
      </c>
      <c r="AU1199" s="170" t="s">
        <v>84</v>
      </c>
      <c r="AV1199" s="168" t="s">
        <v>84</v>
      </c>
      <c r="AW1199" s="168" t="s">
        <v>31</v>
      </c>
      <c r="AX1199" s="168" t="s">
        <v>75</v>
      </c>
      <c r="AY1199" s="170" t="s">
        <v>158</v>
      </c>
    </row>
    <row r="1200" spans="2:51" s="168" customFormat="1">
      <c r="B1200" s="169"/>
      <c r="D1200" s="162" t="s">
        <v>166</v>
      </c>
      <c r="E1200" s="170" t="s">
        <v>1</v>
      </c>
      <c r="F1200" s="171" t="s">
        <v>1375</v>
      </c>
      <c r="H1200" s="172">
        <v>9.58</v>
      </c>
      <c r="L1200" s="169"/>
      <c r="M1200" s="173"/>
      <c r="N1200" s="174"/>
      <c r="O1200" s="174"/>
      <c r="P1200" s="174"/>
      <c r="Q1200" s="174"/>
      <c r="R1200" s="174"/>
      <c r="S1200" s="174"/>
      <c r="T1200" s="175"/>
      <c r="AT1200" s="170" t="s">
        <v>166</v>
      </c>
      <c r="AU1200" s="170" t="s">
        <v>84</v>
      </c>
      <c r="AV1200" s="168" t="s">
        <v>84</v>
      </c>
      <c r="AW1200" s="168" t="s">
        <v>31</v>
      </c>
      <c r="AX1200" s="168" t="s">
        <v>75</v>
      </c>
      <c r="AY1200" s="170" t="s">
        <v>158</v>
      </c>
    </row>
    <row r="1201" spans="1:65" s="184" customFormat="1">
      <c r="B1201" s="185"/>
      <c r="D1201" s="162" t="s">
        <v>166</v>
      </c>
      <c r="E1201" s="186" t="s">
        <v>1</v>
      </c>
      <c r="F1201" s="187" t="s">
        <v>219</v>
      </c>
      <c r="H1201" s="188">
        <v>263.21999999999997</v>
      </c>
      <c r="L1201" s="185"/>
      <c r="M1201" s="189"/>
      <c r="N1201" s="190"/>
      <c r="O1201" s="190"/>
      <c r="P1201" s="190"/>
      <c r="Q1201" s="190"/>
      <c r="R1201" s="190"/>
      <c r="S1201" s="190"/>
      <c r="T1201" s="191"/>
      <c r="AT1201" s="186" t="s">
        <v>166</v>
      </c>
      <c r="AU1201" s="186" t="s">
        <v>84</v>
      </c>
      <c r="AV1201" s="184" t="s">
        <v>87</v>
      </c>
      <c r="AW1201" s="184" t="s">
        <v>31</v>
      </c>
      <c r="AX1201" s="184" t="s">
        <v>75</v>
      </c>
      <c r="AY1201" s="186" t="s">
        <v>158</v>
      </c>
    </row>
    <row r="1202" spans="1:65" s="160" customFormat="1">
      <c r="B1202" s="161"/>
      <c r="D1202" s="162" t="s">
        <v>166</v>
      </c>
      <c r="E1202" s="163" t="s">
        <v>1</v>
      </c>
      <c r="F1202" s="164" t="s">
        <v>1324</v>
      </c>
      <c r="H1202" s="163" t="s">
        <v>1</v>
      </c>
      <c r="L1202" s="161"/>
      <c r="M1202" s="165"/>
      <c r="N1202" s="166"/>
      <c r="O1202" s="166"/>
      <c r="P1202" s="166"/>
      <c r="Q1202" s="166"/>
      <c r="R1202" s="166"/>
      <c r="S1202" s="166"/>
      <c r="T1202" s="167"/>
      <c r="AT1202" s="163" t="s">
        <v>166</v>
      </c>
      <c r="AU1202" s="163" t="s">
        <v>84</v>
      </c>
      <c r="AV1202" s="160" t="s">
        <v>80</v>
      </c>
      <c r="AW1202" s="160" t="s">
        <v>31</v>
      </c>
      <c r="AX1202" s="160" t="s">
        <v>75</v>
      </c>
      <c r="AY1202" s="163" t="s">
        <v>158</v>
      </c>
    </row>
    <row r="1203" spans="1:65" s="168" customFormat="1">
      <c r="B1203" s="169"/>
      <c r="D1203" s="162" t="s">
        <v>166</v>
      </c>
      <c r="E1203" s="170" t="s">
        <v>1</v>
      </c>
      <c r="F1203" s="171" t="s">
        <v>1376</v>
      </c>
      <c r="H1203" s="172">
        <v>526.44000000000005</v>
      </c>
      <c r="L1203" s="169"/>
      <c r="M1203" s="173"/>
      <c r="N1203" s="174"/>
      <c r="O1203" s="174"/>
      <c r="P1203" s="174"/>
      <c r="Q1203" s="174"/>
      <c r="R1203" s="174"/>
      <c r="S1203" s="174"/>
      <c r="T1203" s="175"/>
      <c r="AT1203" s="170" t="s">
        <v>166</v>
      </c>
      <c r="AU1203" s="170" t="s">
        <v>84</v>
      </c>
      <c r="AV1203" s="168" t="s">
        <v>84</v>
      </c>
      <c r="AW1203" s="168" t="s">
        <v>31</v>
      </c>
      <c r="AX1203" s="168" t="s">
        <v>75</v>
      </c>
      <c r="AY1203" s="170" t="s">
        <v>158</v>
      </c>
    </row>
    <row r="1204" spans="1:65" s="184" customFormat="1">
      <c r="B1204" s="185"/>
      <c r="D1204" s="162" t="s">
        <v>166</v>
      </c>
      <c r="E1204" s="186" t="s">
        <v>1</v>
      </c>
      <c r="F1204" s="187" t="s">
        <v>219</v>
      </c>
      <c r="H1204" s="188">
        <v>526.44000000000005</v>
      </c>
      <c r="L1204" s="185"/>
      <c r="M1204" s="189"/>
      <c r="N1204" s="190"/>
      <c r="O1204" s="190"/>
      <c r="P1204" s="190"/>
      <c r="Q1204" s="190"/>
      <c r="R1204" s="190"/>
      <c r="S1204" s="190"/>
      <c r="T1204" s="191"/>
      <c r="AT1204" s="186" t="s">
        <v>166</v>
      </c>
      <c r="AU1204" s="186" t="s">
        <v>84</v>
      </c>
      <c r="AV1204" s="184" t="s">
        <v>87</v>
      </c>
      <c r="AW1204" s="184" t="s">
        <v>31</v>
      </c>
      <c r="AX1204" s="184" t="s">
        <v>75</v>
      </c>
      <c r="AY1204" s="186" t="s">
        <v>158</v>
      </c>
    </row>
    <row r="1205" spans="1:65" s="176" customFormat="1">
      <c r="B1205" s="177"/>
      <c r="D1205" s="162" t="s">
        <v>166</v>
      </c>
      <c r="E1205" s="178" t="s">
        <v>1</v>
      </c>
      <c r="F1205" s="179" t="s">
        <v>198</v>
      </c>
      <c r="H1205" s="180">
        <v>1062.0600000000002</v>
      </c>
      <c r="L1205" s="177"/>
      <c r="M1205" s="181"/>
      <c r="N1205" s="182"/>
      <c r="O1205" s="182"/>
      <c r="P1205" s="182"/>
      <c r="Q1205" s="182"/>
      <c r="R1205" s="182"/>
      <c r="S1205" s="182"/>
      <c r="T1205" s="183"/>
      <c r="AT1205" s="178" t="s">
        <v>166</v>
      </c>
      <c r="AU1205" s="178" t="s">
        <v>84</v>
      </c>
      <c r="AV1205" s="176" t="s">
        <v>90</v>
      </c>
      <c r="AW1205" s="176" t="s">
        <v>31</v>
      </c>
      <c r="AX1205" s="176" t="s">
        <v>80</v>
      </c>
      <c r="AY1205" s="178" t="s">
        <v>158</v>
      </c>
    </row>
    <row r="1206" spans="1:65" s="25" customFormat="1" ht="16.5" customHeight="1">
      <c r="A1206" s="21"/>
      <c r="B1206" s="22"/>
      <c r="C1206" s="192" t="s">
        <v>1377</v>
      </c>
      <c r="D1206" s="192" t="s">
        <v>514</v>
      </c>
      <c r="E1206" s="193" t="s">
        <v>1378</v>
      </c>
      <c r="F1206" s="194" t="s">
        <v>1379</v>
      </c>
      <c r="G1206" s="195" t="s">
        <v>253</v>
      </c>
      <c r="H1206" s="196">
        <v>1083.3009999999999</v>
      </c>
      <c r="I1206" s="2"/>
      <c r="J1206" s="197">
        <f>ROUND(I1206*H1206,2)</f>
        <v>0</v>
      </c>
      <c r="K1206" s="194" t="s">
        <v>164</v>
      </c>
      <c r="L1206" s="198"/>
      <c r="M1206" s="199" t="s">
        <v>1</v>
      </c>
      <c r="N1206" s="200" t="s">
        <v>40</v>
      </c>
      <c r="O1206" s="49"/>
      <c r="P1206" s="156">
        <f>O1206*H1206</f>
        <v>0</v>
      </c>
      <c r="Q1206" s="156">
        <v>2.0000000000000001E-4</v>
      </c>
      <c r="R1206" s="156">
        <f>Q1206*H1206</f>
        <v>0.2166602</v>
      </c>
      <c r="S1206" s="156">
        <v>0</v>
      </c>
      <c r="T1206" s="157">
        <f>S1206*H1206</f>
        <v>0</v>
      </c>
      <c r="U1206" s="21"/>
      <c r="V1206" s="21"/>
      <c r="W1206" s="21"/>
      <c r="X1206" s="21"/>
      <c r="Y1206" s="21"/>
      <c r="Z1206" s="21"/>
      <c r="AA1206" s="21"/>
      <c r="AB1206" s="21"/>
      <c r="AC1206" s="21"/>
      <c r="AD1206" s="21"/>
      <c r="AE1206" s="21"/>
      <c r="AR1206" s="158" t="s">
        <v>527</v>
      </c>
      <c r="AT1206" s="158" t="s">
        <v>514</v>
      </c>
      <c r="AU1206" s="158" t="s">
        <v>84</v>
      </c>
      <c r="AY1206" s="8" t="s">
        <v>158</v>
      </c>
      <c r="BE1206" s="159">
        <f>IF(N1206="základní",J1206,0)</f>
        <v>0</v>
      </c>
      <c r="BF1206" s="159">
        <f>IF(N1206="snížená",J1206,0)</f>
        <v>0</v>
      </c>
      <c r="BG1206" s="159">
        <f>IF(N1206="zákl. přenesená",J1206,0)</f>
        <v>0</v>
      </c>
      <c r="BH1206" s="159">
        <f>IF(N1206="sníž. přenesená",J1206,0)</f>
        <v>0</v>
      </c>
      <c r="BI1206" s="159">
        <f>IF(N1206="nulová",J1206,0)</f>
        <v>0</v>
      </c>
      <c r="BJ1206" s="8" t="s">
        <v>80</v>
      </c>
      <c r="BK1206" s="159">
        <f>ROUND(I1206*H1206,2)</f>
        <v>0</v>
      </c>
      <c r="BL1206" s="8" t="s">
        <v>403</v>
      </c>
      <c r="BM1206" s="158" t="s">
        <v>1380</v>
      </c>
    </row>
    <row r="1207" spans="1:65" s="168" customFormat="1">
      <c r="B1207" s="169"/>
      <c r="D1207" s="162" t="s">
        <v>166</v>
      </c>
      <c r="F1207" s="171" t="s">
        <v>1381</v>
      </c>
      <c r="H1207" s="172">
        <v>1083.3009999999999</v>
      </c>
      <c r="L1207" s="169"/>
      <c r="M1207" s="173"/>
      <c r="N1207" s="174"/>
      <c r="O1207" s="174"/>
      <c r="P1207" s="174"/>
      <c r="Q1207" s="174"/>
      <c r="R1207" s="174"/>
      <c r="S1207" s="174"/>
      <c r="T1207" s="175"/>
      <c r="AT1207" s="170" t="s">
        <v>166</v>
      </c>
      <c r="AU1207" s="170" t="s">
        <v>84</v>
      </c>
      <c r="AV1207" s="168" t="s">
        <v>84</v>
      </c>
      <c r="AW1207" s="168" t="s">
        <v>3</v>
      </c>
      <c r="AX1207" s="168" t="s">
        <v>80</v>
      </c>
      <c r="AY1207" s="170" t="s">
        <v>158</v>
      </c>
    </row>
    <row r="1208" spans="1:65" s="25" customFormat="1" ht="24.2" customHeight="1">
      <c r="A1208" s="21"/>
      <c r="B1208" s="22"/>
      <c r="C1208" s="148" t="s">
        <v>1382</v>
      </c>
      <c r="D1208" s="148" t="s">
        <v>160</v>
      </c>
      <c r="E1208" s="149" t="s">
        <v>1383</v>
      </c>
      <c r="F1208" s="150" t="s">
        <v>1384</v>
      </c>
      <c r="G1208" s="151" t="s">
        <v>884</v>
      </c>
      <c r="H1208" s="3"/>
      <c r="I1208" s="1"/>
      <c r="J1208" s="153">
        <f>ROUND(I1208*H1208,2)</f>
        <v>0</v>
      </c>
      <c r="K1208" s="150" t="s">
        <v>164</v>
      </c>
      <c r="L1208" s="22"/>
      <c r="M1208" s="154" t="s">
        <v>1</v>
      </c>
      <c r="N1208" s="155" t="s">
        <v>40</v>
      </c>
      <c r="O1208" s="49"/>
      <c r="P1208" s="156">
        <f>O1208*H1208</f>
        <v>0</v>
      </c>
      <c r="Q1208" s="156">
        <v>0</v>
      </c>
      <c r="R1208" s="156">
        <f>Q1208*H1208</f>
        <v>0</v>
      </c>
      <c r="S1208" s="156">
        <v>0</v>
      </c>
      <c r="T1208" s="157">
        <f>S1208*H1208</f>
        <v>0</v>
      </c>
      <c r="U1208" s="21"/>
      <c r="V1208" s="21"/>
      <c r="W1208" s="21"/>
      <c r="X1208" s="21"/>
      <c r="Y1208" s="21"/>
      <c r="Z1208" s="21"/>
      <c r="AA1208" s="21"/>
      <c r="AB1208" s="21"/>
      <c r="AC1208" s="21"/>
      <c r="AD1208" s="21"/>
      <c r="AE1208" s="21"/>
      <c r="AR1208" s="158" t="s">
        <v>403</v>
      </c>
      <c r="AT1208" s="158" t="s">
        <v>160</v>
      </c>
      <c r="AU1208" s="158" t="s">
        <v>84</v>
      </c>
      <c r="AY1208" s="8" t="s">
        <v>158</v>
      </c>
      <c r="BE1208" s="159">
        <f>IF(N1208="základní",J1208,0)</f>
        <v>0</v>
      </c>
      <c r="BF1208" s="159">
        <f>IF(N1208="snížená",J1208,0)</f>
        <v>0</v>
      </c>
      <c r="BG1208" s="159">
        <f>IF(N1208="zákl. přenesená",J1208,0)</f>
        <v>0</v>
      </c>
      <c r="BH1208" s="159">
        <f>IF(N1208="sníž. přenesená",J1208,0)</f>
        <v>0</v>
      </c>
      <c r="BI1208" s="159">
        <f>IF(N1208="nulová",J1208,0)</f>
        <v>0</v>
      </c>
      <c r="BJ1208" s="8" t="s">
        <v>80</v>
      </c>
      <c r="BK1208" s="159">
        <f>ROUND(I1208*H1208,2)</f>
        <v>0</v>
      </c>
      <c r="BL1208" s="8" t="s">
        <v>403</v>
      </c>
      <c r="BM1208" s="158" t="s">
        <v>1385</v>
      </c>
    </row>
    <row r="1209" spans="1:65" s="135" customFormat="1" ht="22.7" customHeight="1">
      <c r="B1209" s="136"/>
      <c r="D1209" s="137" t="s">
        <v>74</v>
      </c>
      <c r="E1209" s="146" t="s">
        <v>1386</v>
      </c>
      <c r="F1209" s="146" t="s">
        <v>1387</v>
      </c>
      <c r="J1209" s="147">
        <f>BK1209</f>
        <v>0</v>
      </c>
      <c r="L1209" s="136"/>
      <c r="M1209" s="140"/>
      <c r="N1209" s="141"/>
      <c r="O1209" s="141"/>
      <c r="P1209" s="142">
        <f>SUM(P1210:P1301)</f>
        <v>0</v>
      </c>
      <c r="Q1209" s="141"/>
      <c r="R1209" s="142">
        <f>SUM(R1210:R1301)</f>
        <v>15.974619699999998</v>
      </c>
      <c r="S1209" s="141"/>
      <c r="T1209" s="143">
        <f>SUM(T1210:T1301)</f>
        <v>0</v>
      </c>
      <c r="AR1209" s="137" t="s">
        <v>84</v>
      </c>
      <c r="AT1209" s="144" t="s">
        <v>74</v>
      </c>
      <c r="AU1209" s="144" t="s">
        <v>80</v>
      </c>
      <c r="AY1209" s="137" t="s">
        <v>158</v>
      </c>
      <c r="BK1209" s="145">
        <f>SUM(BK1210:BK1301)</f>
        <v>0</v>
      </c>
    </row>
    <row r="1210" spans="1:65" s="25" customFormat="1" ht="16.5" customHeight="1">
      <c r="A1210" s="21"/>
      <c r="B1210" s="22"/>
      <c r="C1210" s="148" t="s">
        <v>1388</v>
      </c>
      <c r="D1210" s="148" t="s">
        <v>160</v>
      </c>
      <c r="E1210" s="149" t="s">
        <v>1389</v>
      </c>
      <c r="F1210" s="150" t="s">
        <v>1390</v>
      </c>
      <c r="G1210" s="151" t="s">
        <v>189</v>
      </c>
      <c r="H1210" s="152">
        <v>684.64200000000005</v>
      </c>
      <c r="I1210" s="1"/>
      <c r="J1210" s="153">
        <f>ROUND(I1210*H1210,2)</f>
        <v>0</v>
      </c>
      <c r="K1210" s="150" t="s">
        <v>164</v>
      </c>
      <c r="L1210" s="22"/>
      <c r="M1210" s="154" t="s">
        <v>1</v>
      </c>
      <c r="N1210" s="155" t="s">
        <v>40</v>
      </c>
      <c r="O1210" s="49"/>
      <c r="P1210" s="156">
        <f>O1210*H1210</f>
        <v>0</v>
      </c>
      <c r="Q1210" s="156">
        <v>0</v>
      </c>
      <c r="R1210" s="156">
        <f>Q1210*H1210</f>
        <v>0</v>
      </c>
      <c r="S1210" s="156">
        <v>0</v>
      </c>
      <c r="T1210" s="157">
        <f>S1210*H1210</f>
        <v>0</v>
      </c>
      <c r="U1210" s="21"/>
      <c r="V1210" s="21"/>
      <c r="W1210" s="21"/>
      <c r="X1210" s="21"/>
      <c r="Y1210" s="21"/>
      <c r="Z1210" s="21"/>
      <c r="AA1210" s="21"/>
      <c r="AB1210" s="21"/>
      <c r="AC1210" s="21"/>
      <c r="AD1210" s="21"/>
      <c r="AE1210" s="21"/>
      <c r="AR1210" s="158" t="s">
        <v>403</v>
      </c>
      <c r="AT1210" s="158" t="s">
        <v>160</v>
      </c>
      <c r="AU1210" s="158" t="s">
        <v>84</v>
      </c>
      <c r="AY1210" s="8" t="s">
        <v>158</v>
      </c>
      <c r="BE1210" s="159">
        <f>IF(N1210="základní",J1210,0)</f>
        <v>0</v>
      </c>
      <c r="BF1210" s="159">
        <f>IF(N1210="snížená",J1210,0)</f>
        <v>0</v>
      </c>
      <c r="BG1210" s="159">
        <f>IF(N1210="zákl. přenesená",J1210,0)</f>
        <v>0</v>
      </c>
      <c r="BH1210" s="159">
        <f>IF(N1210="sníž. přenesená",J1210,0)</f>
        <v>0</v>
      </c>
      <c r="BI1210" s="159">
        <f>IF(N1210="nulová",J1210,0)</f>
        <v>0</v>
      </c>
      <c r="BJ1210" s="8" t="s">
        <v>80</v>
      </c>
      <c r="BK1210" s="159">
        <f>ROUND(I1210*H1210,2)</f>
        <v>0</v>
      </c>
      <c r="BL1210" s="8" t="s">
        <v>403</v>
      </c>
      <c r="BM1210" s="158" t="s">
        <v>1391</v>
      </c>
    </row>
    <row r="1211" spans="1:65" s="25" customFormat="1" ht="16.5" customHeight="1">
      <c r="A1211" s="21"/>
      <c r="B1211" s="22"/>
      <c r="C1211" s="148" t="s">
        <v>1392</v>
      </c>
      <c r="D1211" s="148" t="s">
        <v>160</v>
      </c>
      <c r="E1211" s="149" t="s">
        <v>1393</v>
      </c>
      <c r="F1211" s="150" t="s">
        <v>1394</v>
      </c>
      <c r="G1211" s="151" t="s">
        <v>189</v>
      </c>
      <c r="H1211" s="152">
        <v>684.64200000000005</v>
      </c>
      <c r="I1211" s="1"/>
      <c r="J1211" s="153">
        <f>ROUND(I1211*H1211,2)</f>
        <v>0</v>
      </c>
      <c r="K1211" s="150" t="s">
        <v>164</v>
      </c>
      <c r="L1211" s="22"/>
      <c r="M1211" s="154" t="s">
        <v>1</v>
      </c>
      <c r="N1211" s="155" t="s">
        <v>40</v>
      </c>
      <c r="O1211" s="49"/>
      <c r="P1211" s="156">
        <f>O1211*H1211</f>
        <v>0</v>
      </c>
      <c r="Q1211" s="156">
        <v>2.9999999999999997E-4</v>
      </c>
      <c r="R1211" s="156">
        <f>Q1211*H1211</f>
        <v>0.20539260000000001</v>
      </c>
      <c r="S1211" s="156">
        <v>0</v>
      </c>
      <c r="T1211" s="157">
        <f>S1211*H1211</f>
        <v>0</v>
      </c>
      <c r="U1211" s="21"/>
      <c r="V1211" s="21"/>
      <c r="W1211" s="21"/>
      <c r="X1211" s="21"/>
      <c r="Y1211" s="21"/>
      <c r="Z1211" s="21"/>
      <c r="AA1211" s="21"/>
      <c r="AB1211" s="21"/>
      <c r="AC1211" s="21"/>
      <c r="AD1211" s="21"/>
      <c r="AE1211" s="21"/>
      <c r="AR1211" s="158" t="s">
        <v>403</v>
      </c>
      <c r="AT1211" s="158" t="s">
        <v>160</v>
      </c>
      <c r="AU1211" s="158" t="s">
        <v>84</v>
      </c>
      <c r="AY1211" s="8" t="s">
        <v>158</v>
      </c>
      <c r="BE1211" s="159">
        <f>IF(N1211="základní",J1211,0)</f>
        <v>0</v>
      </c>
      <c r="BF1211" s="159">
        <f>IF(N1211="snížená",J1211,0)</f>
        <v>0</v>
      </c>
      <c r="BG1211" s="159">
        <f>IF(N1211="zákl. přenesená",J1211,0)</f>
        <v>0</v>
      </c>
      <c r="BH1211" s="159">
        <f>IF(N1211="sníž. přenesená",J1211,0)</f>
        <v>0</v>
      </c>
      <c r="BI1211" s="159">
        <f>IF(N1211="nulová",J1211,0)</f>
        <v>0</v>
      </c>
      <c r="BJ1211" s="8" t="s">
        <v>80</v>
      </c>
      <c r="BK1211" s="159">
        <f>ROUND(I1211*H1211,2)</f>
        <v>0</v>
      </c>
      <c r="BL1211" s="8" t="s">
        <v>403</v>
      </c>
      <c r="BM1211" s="158" t="s">
        <v>1395</v>
      </c>
    </row>
    <row r="1212" spans="1:65" s="25" customFormat="1" ht="37.700000000000003" customHeight="1">
      <c r="A1212" s="21"/>
      <c r="B1212" s="22"/>
      <c r="C1212" s="148" t="s">
        <v>1396</v>
      </c>
      <c r="D1212" s="148" t="s">
        <v>160</v>
      </c>
      <c r="E1212" s="149" t="s">
        <v>1397</v>
      </c>
      <c r="F1212" s="150" t="s">
        <v>1398</v>
      </c>
      <c r="G1212" s="151" t="s">
        <v>189</v>
      </c>
      <c r="H1212" s="152">
        <v>684.64200000000005</v>
      </c>
      <c r="I1212" s="1"/>
      <c r="J1212" s="153">
        <f>ROUND(I1212*H1212,2)</f>
        <v>0</v>
      </c>
      <c r="K1212" s="150" t="s">
        <v>164</v>
      </c>
      <c r="L1212" s="22"/>
      <c r="M1212" s="154" t="s">
        <v>1</v>
      </c>
      <c r="N1212" s="155" t="s">
        <v>40</v>
      </c>
      <c r="O1212" s="49"/>
      <c r="P1212" s="156">
        <f>O1212*H1212</f>
        <v>0</v>
      </c>
      <c r="Q1212" s="156">
        <v>8.9999999999999993E-3</v>
      </c>
      <c r="R1212" s="156">
        <f>Q1212*H1212</f>
        <v>6.161778</v>
      </c>
      <c r="S1212" s="156">
        <v>0</v>
      </c>
      <c r="T1212" s="157">
        <f>S1212*H1212</f>
        <v>0</v>
      </c>
      <c r="U1212" s="21"/>
      <c r="V1212" s="21"/>
      <c r="W1212" s="21"/>
      <c r="X1212" s="21"/>
      <c r="Y1212" s="21"/>
      <c r="Z1212" s="21"/>
      <c r="AA1212" s="21"/>
      <c r="AB1212" s="21"/>
      <c r="AC1212" s="21"/>
      <c r="AD1212" s="21"/>
      <c r="AE1212" s="21"/>
      <c r="AR1212" s="158" t="s">
        <v>403</v>
      </c>
      <c r="AT1212" s="158" t="s">
        <v>160</v>
      </c>
      <c r="AU1212" s="158" t="s">
        <v>84</v>
      </c>
      <c r="AY1212" s="8" t="s">
        <v>158</v>
      </c>
      <c r="BE1212" s="159">
        <f>IF(N1212="základní",J1212,0)</f>
        <v>0</v>
      </c>
      <c r="BF1212" s="159">
        <f>IF(N1212="snížená",J1212,0)</f>
        <v>0</v>
      </c>
      <c r="BG1212" s="159">
        <f>IF(N1212="zákl. přenesená",J1212,0)</f>
        <v>0</v>
      </c>
      <c r="BH1212" s="159">
        <f>IF(N1212="sníž. přenesená",J1212,0)</f>
        <v>0</v>
      </c>
      <c r="BI1212" s="159">
        <f>IF(N1212="nulová",J1212,0)</f>
        <v>0</v>
      </c>
      <c r="BJ1212" s="8" t="s">
        <v>80</v>
      </c>
      <c r="BK1212" s="159">
        <f>ROUND(I1212*H1212,2)</f>
        <v>0</v>
      </c>
      <c r="BL1212" s="8" t="s">
        <v>403</v>
      </c>
      <c r="BM1212" s="158" t="s">
        <v>1399</v>
      </c>
    </row>
    <row r="1213" spans="1:65" s="160" customFormat="1">
      <c r="B1213" s="161"/>
      <c r="D1213" s="162" t="s">
        <v>166</v>
      </c>
      <c r="E1213" s="163" t="s">
        <v>1</v>
      </c>
      <c r="F1213" s="164" t="s">
        <v>203</v>
      </c>
      <c r="H1213" s="163" t="s">
        <v>1</v>
      </c>
      <c r="L1213" s="161"/>
      <c r="M1213" s="165"/>
      <c r="N1213" s="166"/>
      <c r="O1213" s="166"/>
      <c r="P1213" s="166"/>
      <c r="Q1213" s="166"/>
      <c r="R1213" s="166"/>
      <c r="S1213" s="166"/>
      <c r="T1213" s="167"/>
      <c r="AT1213" s="163" t="s">
        <v>166</v>
      </c>
      <c r="AU1213" s="163" t="s">
        <v>84</v>
      </c>
      <c r="AV1213" s="160" t="s">
        <v>80</v>
      </c>
      <c r="AW1213" s="160" t="s">
        <v>31</v>
      </c>
      <c r="AX1213" s="160" t="s">
        <v>75</v>
      </c>
      <c r="AY1213" s="163" t="s">
        <v>158</v>
      </c>
    </row>
    <row r="1214" spans="1:65" s="160" customFormat="1">
      <c r="B1214" s="161"/>
      <c r="D1214" s="162" t="s">
        <v>166</v>
      </c>
      <c r="E1214" s="163" t="s">
        <v>1</v>
      </c>
      <c r="F1214" s="164" t="s">
        <v>204</v>
      </c>
      <c r="H1214" s="163" t="s">
        <v>1</v>
      </c>
      <c r="L1214" s="161"/>
      <c r="M1214" s="165"/>
      <c r="N1214" s="166"/>
      <c r="O1214" s="166"/>
      <c r="P1214" s="166"/>
      <c r="Q1214" s="166"/>
      <c r="R1214" s="166"/>
      <c r="S1214" s="166"/>
      <c r="T1214" s="167"/>
      <c r="AT1214" s="163" t="s">
        <v>166</v>
      </c>
      <c r="AU1214" s="163" t="s">
        <v>84</v>
      </c>
      <c r="AV1214" s="160" t="s">
        <v>80</v>
      </c>
      <c r="AW1214" s="160" t="s">
        <v>31</v>
      </c>
      <c r="AX1214" s="160" t="s">
        <v>75</v>
      </c>
      <c r="AY1214" s="163" t="s">
        <v>158</v>
      </c>
    </row>
    <row r="1215" spans="1:65" s="168" customFormat="1" ht="33.75">
      <c r="B1215" s="169"/>
      <c r="D1215" s="162" t="s">
        <v>166</v>
      </c>
      <c r="E1215" s="170" t="s">
        <v>1</v>
      </c>
      <c r="F1215" s="171" t="s">
        <v>1400</v>
      </c>
      <c r="H1215" s="172">
        <v>20.268000000000001</v>
      </c>
      <c r="L1215" s="169"/>
      <c r="M1215" s="173"/>
      <c r="N1215" s="174"/>
      <c r="O1215" s="174"/>
      <c r="P1215" s="174"/>
      <c r="Q1215" s="174"/>
      <c r="R1215" s="174"/>
      <c r="S1215" s="174"/>
      <c r="T1215" s="175"/>
      <c r="AT1215" s="170" t="s">
        <v>166</v>
      </c>
      <c r="AU1215" s="170" t="s">
        <v>84</v>
      </c>
      <c r="AV1215" s="168" t="s">
        <v>84</v>
      </c>
      <c r="AW1215" s="168" t="s">
        <v>31</v>
      </c>
      <c r="AX1215" s="168" t="s">
        <v>75</v>
      </c>
      <c r="AY1215" s="170" t="s">
        <v>158</v>
      </c>
    </row>
    <row r="1216" spans="1:65" s="168" customFormat="1">
      <c r="B1216" s="169"/>
      <c r="D1216" s="162" t="s">
        <v>166</v>
      </c>
      <c r="E1216" s="170" t="s">
        <v>1</v>
      </c>
      <c r="F1216" s="171" t="s">
        <v>1401</v>
      </c>
      <c r="H1216" s="172">
        <v>16.236000000000001</v>
      </c>
      <c r="L1216" s="169"/>
      <c r="M1216" s="173"/>
      <c r="N1216" s="174"/>
      <c r="O1216" s="174"/>
      <c r="P1216" s="174"/>
      <c r="Q1216" s="174"/>
      <c r="R1216" s="174"/>
      <c r="S1216" s="174"/>
      <c r="T1216" s="175"/>
      <c r="AT1216" s="170" t="s">
        <v>166</v>
      </c>
      <c r="AU1216" s="170" t="s">
        <v>84</v>
      </c>
      <c r="AV1216" s="168" t="s">
        <v>84</v>
      </c>
      <c r="AW1216" s="168" t="s">
        <v>31</v>
      </c>
      <c r="AX1216" s="168" t="s">
        <v>75</v>
      </c>
      <c r="AY1216" s="170" t="s">
        <v>158</v>
      </c>
    </row>
    <row r="1217" spans="2:51" s="168" customFormat="1">
      <c r="B1217" s="169"/>
      <c r="D1217" s="162" t="s">
        <v>166</v>
      </c>
      <c r="E1217" s="170" t="s">
        <v>1</v>
      </c>
      <c r="F1217" s="171" t="s">
        <v>1402</v>
      </c>
      <c r="H1217" s="172">
        <v>16.164000000000001</v>
      </c>
      <c r="L1217" s="169"/>
      <c r="M1217" s="173"/>
      <c r="N1217" s="174"/>
      <c r="O1217" s="174"/>
      <c r="P1217" s="174"/>
      <c r="Q1217" s="174"/>
      <c r="R1217" s="174"/>
      <c r="S1217" s="174"/>
      <c r="T1217" s="175"/>
      <c r="AT1217" s="170" t="s">
        <v>166</v>
      </c>
      <c r="AU1217" s="170" t="s">
        <v>84</v>
      </c>
      <c r="AV1217" s="168" t="s">
        <v>84</v>
      </c>
      <c r="AW1217" s="168" t="s">
        <v>31</v>
      </c>
      <c r="AX1217" s="168" t="s">
        <v>75</v>
      </c>
      <c r="AY1217" s="170" t="s">
        <v>158</v>
      </c>
    </row>
    <row r="1218" spans="2:51" s="168" customFormat="1">
      <c r="B1218" s="169"/>
      <c r="D1218" s="162" t="s">
        <v>166</v>
      </c>
      <c r="E1218" s="170" t="s">
        <v>1</v>
      </c>
      <c r="F1218" s="171" t="s">
        <v>1403</v>
      </c>
      <c r="H1218" s="172">
        <v>5.9489999999999998</v>
      </c>
      <c r="L1218" s="169"/>
      <c r="M1218" s="173"/>
      <c r="N1218" s="174"/>
      <c r="O1218" s="174"/>
      <c r="P1218" s="174"/>
      <c r="Q1218" s="174"/>
      <c r="R1218" s="174"/>
      <c r="S1218" s="174"/>
      <c r="T1218" s="175"/>
      <c r="AT1218" s="170" t="s">
        <v>166</v>
      </c>
      <c r="AU1218" s="170" t="s">
        <v>84</v>
      </c>
      <c r="AV1218" s="168" t="s">
        <v>84</v>
      </c>
      <c r="AW1218" s="168" t="s">
        <v>31</v>
      </c>
      <c r="AX1218" s="168" t="s">
        <v>75</v>
      </c>
      <c r="AY1218" s="170" t="s">
        <v>158</v>
      </c>
    </row>
    <row r="1219" spans="2:51" s="168" customFormat="1">
      <c r="B1219" s="169"/>
      <c r="D1219" s="162" t="s">
        <v>166</v>
      </c>
      <c r="E1219" s="170" t="s">
        <v>1</v>
      </c>
      <c r="F1219" s="171" t="s">
        <v>1404</v>
      </c>
      <c r="H1219" s="172">
        <v>11.016</v>
      </c>
      <c r="L1219" s="169"/>
      <c r="M1219" s="173"/>
      <c r="N1219" s="174"/>
      <c r="O1219" s="174"/>
      <c r="P1219" s="174"/>
      <c r="Q1219" s="174"/>
      <c r="R1219" s="174"/>
      <c r="S1219" s="174"/>
      <c r="T1219" s="175"/>
      <c r="AT1219" s="170" t="s">
        <v>166</v>
      </c>
      <c r="AU1219" s="170" t="s">
        <v>84</v>
      </c>
      <c r="AV1219" s="168" t="s">
        <v>84</v>
      </c>
      <c r="AW1219" s="168" t="s">
        <v>31</v>
      </c>
      <c r="AX1219" s="168" t="s">
        <v>75</v>
      </c>
      <c r="AY1219" s="170" t="s">
        <v>158</v>
      </c>
    </row>
    <row r="1220" spans="2:51" s="184" customFormat="1">
      <c r="B1220" s="185"/>
      <c r="D1220" s="162" t="s">
        <v>166</v>
      </c>
      <c r="E1220" s="186" t="s">
        <v>1</v>
      </c>
      <c r="F1220" s="187" t="s">
        <v>219</v>
      </c>
      <c r="H1220" s="188">
        <v>69.63300000000001</v>
      </c>
      <c r="L1220" s="185"/>
      <c r="M1220" s="189"/>
      <c r="N1220" s="190"/>
      <c r="O1220" s="190"/>
      <c r="P1220" s="190"/>
      <c r="Q1220" s="190"/>
      <c r="R1220" s="190"/>
      <c r="S1220" s="190"/>
      <c r="T1220" s="191"/>
      <c r="AT1220" s="186" t="s">
        <v>166</v>
      </c>
      <c r="AU1220" s="186" t="s">
        <v>84</v>
      </c>
      <c r="AV1220" s="184" t="s">
        <v>87</v>
      </c>
      <c r="AW1220" s="184" t="s">
        <v>31</v>
      </c>
      <c r="AX1220" s="184" t="s">
        <v>75</v>
      </c>
      <c r="AY1220" s="186" t="s">
        <v>158</v>
      </c>
    </row>
    <row r="1221" spans="2:51" s="160" customFormat="1">
      <c r="B1221" s="161"/>
      <c r="D1221" s="162" t="s">
        <v>166</v>
      </c>
      <c r="E1221" s="163" t="s">
        <v>1</v>
      </c>
      <c r="F1221" s="164" t="s">
        <v>206</v>
      </c>
      <c r="H1221" s="163" t="s">
        <v>1</v>
      </c>
      <c r="L1221" s="161"/>
      <c r="M1221" s="165"/>
      <c r="N1221" s="166"/>
      <c r="O1221" s="166"/>
      <c r="P1221" s="166"/>
      <c r="Q1221" s="166"/>
      <c r="R1221" s="166"/>
      <c r="S1221" s="166"/>
      <c r="T1221" s="167"/>
      <c r="AT1221" s="163" t="s">
        <v>166</v>
      </c>
      <c r="AU1221" s="163" t="s">
        <v>84</v>
      </c>
      <c r="AV1221" s="160" t="s">
        <v>80</v>
      </c>
      <c r="AW1221" s="160" t="s">
        <v>31</v>
      </c>
      <c r="AX1221" s="160" t="s">
        <v>75</v>
      </c>
      <c r="AY1221" s="163" t="s">
        <v>158</v>
      </c>
    </row>
    <row r="1222" spans="2:51" s="168" customFormat="1" ht="22.5">
      <c r="B1222" s="169"/>
      <c r="D1222" s="162" t="s">
        <v>166</v>
      </c>
      <c r="E1222" s="170" t="s">
        <v>1</v>
      </c>
      <c r="F1222" s="171" t="s">
        <v>1405</v>
      </c>
      <c r="H1222" s="172">
        <v>11.772</v>
      </c>
      <c r="L1222" s="169"/>
      <c r="M1222" s="173"/>
      <c r="N1222" s="174"/>
      <c r="O1222" s="174"/>
      <c r="P1222" s="174"/>
      <c r="Q1222" s="174"/>
      <c r="R1222" s="174"/>
      <c r="S1222" s="174"/>
      <c r="T1222" s="175"/>
      <c r="AT1222" s="170" t="s">
        <v>166</v>
      </c>
      <c r="AU1222" s="170" t="s">
        <v>84</v>
      </c>
      <c r="AV1222" s="168" t="s">
        <v>84</v>
      </c>
      <c r="AW1222" s="168" t="s">
        <v>31</v>
      </c>
      <c r="AX1222" s="168" t="s">
        <v>75</v>
      </c>
      <c r="AY1222" s="170" t="s">
        <v>158</v>
      </c>
    </row>
    <row r="1223" spans="2:51" s="168" customFormat="1">
      <c r="B1223" s="169"/>
      <c r="D1223" s="162" t="s">
        <v>166</v>
      </c>
      <c r="E1223" s="170" t="s">
        <v>1</v>
      </c>
      <c r="F1223" s="171" t="s">
        <v>1406</v>
      </c>
      <c r="H1223" s="172">
        <v>12.24</v>
      </c>
      <c r="L1223" s="169"/>
      <c r="M1223" s="173"/>
      <c r="N1223" s="174"/>
      <c r="O1223" s="174"/>
      <c r="P1223" s="174"/>
      <c r="Q1223" s="174"/>
      <c r="R1223" s="174"/>
      <c r="S1223" s="174"/>
      <c r="T1223" s="175"/>
      <c r="AT1223" s="170" t="s">
        <v>166</v>
      </c>
      <c r="AU1223" s="170" t="s">
        <v>84</v>
      </c>
      <c r="AV1223" s="168" t="s">
        <v>84</v>
      </c>
      <c r="AW1223" s="168" t="s">
        <v>31</v>
      </c>
      <c r="AX1223" s="168" t="s">
        <v>75</v>
      </c>
      <c r="AY1223" s="170" t="s">
        <v>158</v>
      </c>
    </row>
    <row r="1224" spans="2:51" s="168" customFormat="1">
      <c r="B1224" s="169"/>
      <c r="D1224" s="162" t="s">
        <v>166</v>
      </c>
      <c r="E1224" s="170" t="s">
        <v>1</v>
      </c>
      <c r="F1224" s="171" t="s">
        <v>1407</v>
      </c>
      <c r="H1224" s="172">
        <v>12.492000000000001</v>
      </c>
      <c r="L1224" s="169"/>
      <c r="M1224" s="173"/>
      <c r="N1224" s="174"/>
      <c r="O1224" s="174"/>
      <c r="P1224" s="174"/>
      <c r="Q1224" s="174"/>
      <c r="R1224" s="174"/>
      <c r="S1224" s="174"/>
      <c r="T1224" s="175"/>
      <c r="AT1224" s="170" t="s">
        <v>166</v>
      </c>
      <c r="AU1224" s="170" t="s">
        <v>84</v>
      </c>
      <c r="AV1224" s="168" t="s">
        <v>84</v>
      </c>
      <c r="AW1224" s="168" t="s">
        <v>31</v>
      </c>
      <c r="AX1224" s="168" t="s">
        <v>75</v>
      </c>
      <c r="AY1224" s="170" t="s">
        <v>158</v>
      </c>
    </row>
    <row r="1225" spans="2:51" s="168" customFormat="1">
      <c r="B1225" s="169"/>
      <c r="D1225" s="162" t="s">
        <v>166</v>
      </c>
      <c r="E1225" s="170" t="s">
        <v>1</v>
      </c>
      <c r="F1225" s="171" t="s">
        <v>1408</v>
      </c>
      <c r="H1225" s="172">
        <v>12.294</v>
      </c>
      <c r="L1225" s="169"/>
      <c r="M1225" s="173"/>
      <c r="N1225" s="174"/>
      <c r="O1225" s="174"/>
      <c r="P1225" s="174"/>
      <c r="Q1225" s="174"/>
      <c r="R1225" s="174"/>
      <c r="S1225" s="174"/>
      <c r="T1225" s="175"/>
      <c r="AT1225" s="170" t="s">
        <v>166</v>
      </c>
      <c r="AU1225" s="170" t="s">
        <v>84</v>
      </c>
      <c r="AV1225" s="168" t="s">
        <v>84</v>
      </c>
      <c r="AW1225" s="168" t="s">
        <v>31</v>
      </c>
      <c r="AX1225" s="168" t="s">
        <v>75</v>
      </c>
      <c r="AY1225" s="170" t="s">
        <v>158</v>
      </c>
    </row>
    <row r="1226" spans="2:51" s="168" customFormat="1">
      <c r="B1226" s="169"/>
      <c r="D1226" s="162" t="s">
        <v>166</v>
      </c>
      <c r="E1226" s="170" t="s">
        <v>1</v>
      </c>
      <c r="F1226" s="171" t="s">
        <v>1409</v>
      </c>
      <c r="H1226" s="172">
        <v>12.492000000000001</v>
      </c>
      <c r="L1226" s="169"/>
      <c r="M1226" s="173"/>
      <c r="N1226" s="174"/>
      <c r="O1226" s="174"/>
      <c r="P1226" s="174"/>
      <c r="Q1226" s="174"/>
      <c r="R1226" s="174"/>
      <c r="S1226" s="174"/>
      <c r="T1226" s="175"/>
      <c r="AT1226" s="170" t="s">
        <v>166</v>
      </c>
      <c r="AU1226" s="170" t="s">
        <v>84</v>
      </c>
      <c r="AV1226" s="168" t="s">
        <v>84</v>
      </c>
      <c r="AW1226" s="168" t="s">
        <v>31</v>
      </c>
      <c r="AX1226" s="168" t="s">
        <v>75</v>
      </c>
      <c r="AY1226" s="170" t="s">
        <v>158</v>
      </c>
    </row>
    <row r="1227" spans="2:51" s="168" customFormat="1">
      <c r="B1227" s="169"/>
      <c r="D1227" s="162" t="s">
        <v>166</v>
      </c>
      <c r="E1227" s="170" t="s">
        <v>1</v>
      </c>
      <c r="F1227" s="171" t="s">
        <v>1410</v>
      </c>
      <c r="H1227" s="172">
        <v>12.294</v>
      </c>
      <c r="L1227" s="169"/>
      <c r="M1227" s="173"/>
      <c r="N1227" s="174"/>
      <c r="O1227" s="174"/>
      <c r="P1227" s="174"/>
      <c r="Q1227" s="174"/>
      <c r="R1227" s="174"/>
      <c r="S1227" s="174"/>
      <c r="T1227" s="175"/>
      <c r="AT1227" s="170" t="s">
        <v>166</v>
      </c>
      <c r="AU1227" s="170" t="s">
        <v>84</v>
      </c>
      <c r="AV1227" s="168" t="s">
        <v>84</v>
      </c>
      <c r="AW1227" s="168" t="s">
        <v>31</v>
      </c>
      <c r="AX1227" s="168" t="s">
        <v>75</v>
      </c>
      <c r="AY1227" s="170" t="s">
        <v>158</v>
      </c>
    </row>
    <row r="1228" spans="2:51" s="168" customFormat="1">
      <c r="B1228" s="169"/>
      <c r="D1228" s="162" t="s">
        <v>166</v>
      </c>
      <c r="E1228" s="170" t="s">
        <v>1</v>
      </c>
      <c r="F1228" s="171" t="s">
        <v>1411</v>
      </c>
      <c r="H1228" s="172">
        <v>12.492000000000001</v>
      </c>
      <c r="L1228" s="169"/>
      <c r="M1228" s="173"/>
      <c r="N1228" s="174"/>
      <c r="O1228" s="174"/>
      <c r="P1228" s="174"/>
      <c r="Q1228" s="174"/>
      <c r="R1228" s="174"/>
      <c r="S1228" s="174"/>
      <c r="T1228" s="175"/>
      <c r="AT1228" s="170" t="s">
        <v>166</v>
      </c>
      <c r="AU1228" s="170" t="s">
        <v>84</v>
      </c>
      <c r="AV1228" s="168" t="s">
        <v>84</v>
      </c>
      <c r="AW1228" s="168" t="s">
        <v>31</v>
      </c>
      <c r="AX1228" s="168" t="s">
        <v>75</v>
      </c>
      <c r="AY1228" s="170" t="s">
        <v>158</v>
      </c>
    </row>
    <row r="1229" spans="2:51" s="168" customFormat="1">
      <c r="B1229" s="169"/>
      <c r="D1229" s="162" t="s">
        <v>166</v>
      </c>
      <c r="E1229" s="170" t="s">
        <v>1</v>
      </c>
      <c r="F1229" s="171" t="s">
        <v>1412</v>
      </c>
      <c r="H1229" s="172">
        <v>13.914</v>
      </c>
      <c r="L1229" s="169"/>
      <c r="M1229" s="173"/>
      <c r="N1229" s="174"/>
      <c r="O1229" s="174"/>
      <c r="P1229" s="174"/>
      <c r="Q1229" s="174"/>
      <c r="R1229" s="174"/>
      <c r="S1229" s="174"/>
      <c r="T1229" s="175"/>
      <c r="AT1229" s="170" t="s">
        <v>166</v>
      </c>
      <c r="AU1229" s="170" t="s">
        <v>84</v>
      </c>
      <c r="AV1229" s="168" t="s">
        <v>84</v>
      </c>
      <c r="AW1229" s="168" t="s">
        <v>31</v>
      </c>
      <c r="AX1229" s="168" t="s">
        <v>75</v>
      </c>
      <c r="AY1229" s="170" t="s">
        <v>158</v>
      </c>
    </row>
    <row r="1230" spans="2:51" s="168" customFormat="1">
      <c r="B1230" s="169"/>
      <c r="D1230" s="162" t="s">
        <v>166</v>
      </c>
      <c r="E1230" s="170" t="s">
        <v>1</v>
      </c>
      <c r="F1230" s="171" t="s">
        <v>1413</v>
      </c>
      <c r="H1230" s="172">
        <v>13.914</v>
      </c>
      <c r="L1230" s="169"/>
      <c r="M1230" s="173"/>
      <c r="N1230" s="174"/>
      <c r="O1230" s="174"/>
      <c r="P1230" s="174"/>
      <c r="Q1230" s="174"/>
      <c r="R1230" s="174"/>
      <c r="S1230" s="174"/>
      <c r="T1230" s="175"/>
      <c r="AT1230" s="170" t="s">
        <v>166</v>
      </c>
      <c r="AU1230" s="170" t="s">
        <v>84</v>
      </c>
      <c r="AV1230" s="168" t="s">
        <v>84</v>
      </c>
      <c r="AW1230" s="168" t="s">
        <v>31</v>
      </c>
      <c r="AX1230" s="168" t="s">
        <v>75</v>
      </c>
      <c r="AY1230" s="170" t="s">
        <v>158</v>
      </c>
    </row>
    <row r="1231" spans="2:51" s="168" customFormat="1">
      <c r="B1231" s="169"/>
      <c r="D1231" s="162" t="s">
        <v>166</v>
      </c>
      <c r="E1231" s="170" t="s">
        <v>1</v>
      </c>
      <c r="F1231" s="171" t="s">
        <v>1414</v>
      </c>
      <c r="H1231" s="172">
        <v>12.492000000000001</v>
      </c>
      <c r="L1231" s="169"/>
      <c r="M1231" s="173"/>
      <c r="N1231" s="174"/>
      <c r="O1231" s="174"/>
      <c r="P1231" s="174"/>
      <c r="Q1231" s="174"/>
      <c r="R1231" s="174"/>
      <c r="S1231" s="174"/>
      <c r="T1231" s="175"/>
      <c r="AT1231" s="170" t="s">
        <v>166</v>
      </c>
      <c r="AU1231" s="170" t="s">
        <v>84</v>
      </c>
      <c r="AV1231" s="168" t="s">
        <v>84</v>
      </c>
      <c r="AW1231" s="168" t="s">
        <v>31</v>
      </c>
      <c r="AX1231" s="168" t="s">
        <v>75</v>
      </c>
      <c r="AY1231" s="170" t="s">
        <v>158</v>
      </c>
    </row>
    <row r="1232" spans="2:51" s="168" customFormat="1">
      <c r="B1232" s="169"/>
      <c r="D1232" s="162" t="s">
        <v>166</v>
      </c>
      <c r="E1232" s="170" t="s">
        <v>1</v>
      </c>
      <c r="F1232" s="171" t="s">
        <v>1415</v>
      </c>
      <c r="H1232" s="172">
        <v>12.492000000000001</v>
      </c>
      <c r="L1232" s="169"/>
      <c r="M1232" s="173"/>
      <c r="N1232" s="174"/>
      <c r="O1232" s="174"/>
      <c r="P1232" s="174"/>
      <c r="Q1232" s="174"/>
      <c r="R1232" s="174"/>
      <c r="S1232" s="174"/>
      <c r="T1232" s="175"/>
      <c r="AT1232" s="170" t="s">
        <v>166</v>
      </c>
      <c r="AU1232" s="170" t="s">
        <v>84</v>
      </c>
      <c r="AV1232" s="168" t="s">
        <v>84</v>
      </c>
      <c r="AW1232" s="168" t="s">
        <v>31</v>
      </c>
      <c r="AX1232" s="168" t="s">
        <v>75</v>
      </c>
      <c r="AY1232" s="170" t="s">
        <v>158</v>
      </c>
    </row>
    <row r="1233" spans="1:65" s="168" customFormat="1" ht="22.5">
      <c r="B1233" s="169"/>
      <c r="D1233" s="162" t="s">
        <v>166</v>
      </c>
      <c r="E1233" s="170" t="s">
        <v>1</v>
      </c>
      <c r="F1233" s="171" t="s">
        <v>1416</v>
      </c>
      <c r="H1233" s="172">
        <v>12.294</v>
      </c>
      <c r="L1233" s="169"/>
      <c r="M1233" s="173"/>
      <c r="N1233" s="174"/>
      <c r="O1233" s="174"/>
      <c r="P1233" s="174"/>
      <c r="Q1233" s="174"/>
      <c r="R1233" s="174"/>
      <c r="S1233" s="174"/>
      <c r="T1233" s="175"/>
      <c r="AT1233" s="170" t="s">
        <v>166</v>
      </c>
      <c r="AU1233" s="170" t="s">
        <v>84</v>
      </c>
      <c r="AV1233" s="168" t="s">
        <v>84</v>
      </c>
      <c r="AW1233" s="168" t="s">
        <v>31</v>
      </c>
      <c r="AX1233" s="168" t="s">
        <v>75</v>
      </c>
      <c r="AY1233" s="170" t="s">
        <v>158</v>
      </c>
    </row>
    <row r="1234" spans="1:65" s="168" customFormat="1">
      <c r="B1234" s="169"/>
      <c r="D1234" s="162" t="s">
        <v>166</v>
      </c>
      <c r="E1234" s="170" t="s">
        <v>1</v>
      </c>
      <c r="F1234" s="171" t="s">
        <v>1417</v>
      </c>
      <c r="H1234" s="172">
        <v>10.884</v>
      </c>
      <c r="L1234" s="169"/>
      <c r="M1234" s="173"/>
      <c r="N1234" s="174"/>
      <c r="O1234" s="174"/>
      <c r="P1234" s="174"/>
      <c r="Q1234" s="174"/>
      <c r="R1234" s="174"/>
      <c r="S1234" s="174"/>
      <c r="T1234" s="175"/>
      <c r="AT1234" s="170" t="s">
        <v>166</v>
      </c>
      <c r="AU1234" s="170" t="s">
        <v>84</v>
      </c>
      <c r="AV1234" s="168" t="s">
        <v>84</v>
      </c>
      <c r="AW1234" s="168" t="s">
        <v>31</v>
      </c>
      <c r="AX1234" s="168" t="s">
        <v>75</v>
      </c>
      <c r="AY1234" s="170" t="s">
        <v>158</v>
      </c>
    </row>
    <row r="1235" spans="1:65" s="168" customFormat="1">
      <c r="B1235" s="169"/>
      <c r="D1235" s="162" t="s">
        <v>166</v>
      </c>
      <c r="E1235" s="170" t="s">
        <v>1</v>
      </c>
      <c r="F1235" s="171" t="s">
        <v>1418</v>
      </c>
      <c r="H1235" s="172">
        <v>11.135999999999999</v>
      </c>
      <c r="L1235" s="169"/>
      <c r="M1235" s="173"/>
      <c r="N1235" s="174"/>
      <c r="O1235" s="174"/>
      <c r="P1235" s="174"/>
      <c r="Q1235" s="174"/>
      <c r="R1235" s="174"/>
      <c r="S1235" s="174"/>
      <c r="T1235" s="175"/>
      <c r="AT1235" s="170" t="s">
        <v>166</v>
      </c>
      <c r="AU1235" s="170" t="s">
        <v>84</v>
      </c>
      <c r="AV1235" s="168" t="s">
        <v>84</v>
      </c>
      <c r="AW1235" s="168" t="s">
        <v>31</v>
      </c>
      <c r="AX1235" s="168" t="s">
        <v>75</v>
      </c>
      <c r="AY1235" s="170" t="s">
        <v>158</v>
      </c>
    </row>
    <row r="1236" spans="1:65" s="168" customFormat="1">
      <c r="B1236" s="169"/>
      <c r="D1236" s="162" t="s">
        <v>166</v>
      </c>
      <c r="E1236" s="170" t="s">
        <v>1</v>
      </c>
      <c r="F1236" s="171" t="s">
        <v>1419</v>
      </c>
      <c r="H1236" s="172">
        <v>9.9</v>
      </c>
      <c r="L1236" s="169"/>
      <c r="M1236" s="173"/>
      <c r="N1236" s="174"/>
      <c r="O1236" s="174"/>
      <c r="P1236" s="174"/>
      <c r="Q1236" s="174"/>
      <c r="R1236" s="174"/>
      <c r="S1236" s="174"/>
      <c r="T1236" s="175"/>
      <c r="AT1236" s="170" t="s">
        <v>166</v>
      </c>
      <c r="AU1236" s="170" t="s">
        <v>84</v>
      </c>
      <c r="AV1236" s="168" t="s">
        <v>84</v>
      </c>
      <c r="AW1236" s="168" t="s">
        <v>31</v>
      </c>
      <c r="AX1236" s="168" t="s">
        <v>75</v>
      </c>
      <c r="AY1236" s="170" t="s">
        <v>158</v>
      </c>
    </row>
    <row r="1237" spans="1:65" s="168" customFormat="1">
      <c r="B1237" s="169"/>
      <c r="D1237" s="162" t="s">
        <v>166</v>
      </c>
      <c r="E1237" s="170" t="s">
        <v>1</v>
      </c>
      <c r="F1237" s="171" t="s">
        <v>1420</v>
      </c>
      <c r="H1237" s="172">
        <v>16.271999999999998</v>
      </c>
      <c r="L1237" s="169"/>
      <c r="M1237" s="173"/>
      <c r="N1237" s="174"/>
      <c r="O1237" s="174"/>
      <c r="P1237" s="174"/>
      <c r="Q1237" s="174"/>
      <c r="R1237" s="174"/>
      <c r="S1237" s="174"/>
      <c r="T1237" s="175"/>
      <c r="AT1237" s="170" t="s">
        <v>166</v>
      </c>
      <c r="AU1237" s="170" t="s">
        <v>84</v>
      </c>
      <c r="AV1237" s="168" t="s">
        <v>84</v>
      </c>
      <c r="AW1237" s="168" t="s">
        <v>31</v>
      </c>
      <c r="AX1237" s="168" t="s">
        <v>75</v>
      </c>
      <c r="AY1237" s="170" t="s">
        <v>158</v>
      </c>
    </row>
    <row r="1238" spans="1:65" s="168" customFormat="1">
      <c r="B1238" s="169"/>
      <c r="D1238" s="162" t="s">
        <v>166</v>
      </c>
      <c r="E1238" s="170" t="s">
        <v>1</v>
      </c>
      <c r="F1238" s="171" t="s">
        <v>1421</v>
      </c>
      <c r="H1238" s="172">
        <v>5.9489999999999998</v>
      </c>
      <c r="L1238" s="169"/>
      <c r="M1238" s="173"/>
      <c r="N1238" s="174"/>
      <c r="O1238" s="174"/>
      <c r="P1238" s="174"/>
      <c r="Q1238" s="174"/>
      <c r="R1238" s="174"/>
      <c r="S1238" s="174"/>
      <c r="T1238" s="175"/>
      <c r="AT1238" s="170" t="s">
        <v>166</v>
      </c>
      <c r="AU1238" s="170" t="s">
        <v>84</v>
      </c>
      <c r="AV1238" s="168" t="s">
        <v>84</v>
      </c>
      <c r="AW1238" s="168" t="s">
        <v>31</v>
      </c>
      <c r="AX1238" s="168" t="s">
        <v>75</v>
      </c>
      <c r="AY1238" s="170" t="s">
        <v>158</v>
      </c>
    </row>
    <row r="1239" spans="1:65" s="184" customFormat="1">
      <c r="B1239" s="185"/>
      <c r="D1239" s="162" t="s">
        <v>166</v>
      </c>
      <c r="E1239" s="186" t="s">
        <v>1</v>
      </c>
      <c r="F1239" s="187" t="s">
        <v>219</v>
      </c>
      <c r="H1239" s="188">
        <v>205.32300000000004</v>
      </c>
      <c r="L1239" s="185"/>
      <c r="M1239" s="189"/>
      <c r="N1239" s="190"/>
      <c r="O1239" s="190"/>
      <c r="P1239" s="190"/>
      <c r="Q1239" s="190"/>
      <c r="R1239" s="190"/>
      <c r="S1239" s="190"/>
      <c r="T1239" s="191"/>
      <c r="AT1239" s="186" t="s">
        <v>166</v>
      </c>
      <c r="AU1239" s="186" t="s">
        <v>84</v>
      </c>
      <c r="AV1239" s="184" t="s">
        <v>87</v>
      </c>
      <c r="AW1239" s="184" t="s">
        <v>31</v>
      </c>
      <c r="AX1239" s="184" t="s">
        <v>75</v>
      </c>
      <c r="AY1239" s="186" t="s">
        <v>158</v>
      </c>
    </row>
    <row r="1240" spans="1:65" s="160" customFormat="1">
      <c r="B1240" s="161"/>
      <c r="D1240" s="162" t="s">
        <v>166</v>
      </c>
      <c r="E1240" s="163" t="s">
        <v>1</v>
      </c>
      <c r="F1240" s="164" t="s">
        <v>293</v>
      </c>
      <c r="H1240" s="163" t="s">
        <v>1</v>
      </c>
      <c r="L1240" s="161"/>
      <c r="M1240" s="165"/>
      <c r="N1240" s="166"/>
      <c r="O1240" s="166"/>
      <c r="P1240" s="166"/>
      <c r="Q1240" s="166"/>
      <c r="R1240" s="166"/>
      <c r="S1240" s="166"/>
      <c r="T1240" s="167"/>
      <c r="AT1240" s="163" t="s">
        <v>166</v>
      </c>
      <c r="AU1240" s="163" t="s">
        <v>84</v>
      </c>
      <c r="AV1240" s="160" t="s">
        <v>80</v>
      </c>
      <c r="AW1240" s="160" t="s">
        <v>31</v>
      </c>
      <c r="AX1240" s="160" t="s">
        <v>75</v>
      </c>
      <c r="AY1240" s="163" t="s">
        <v>158</v>
      </c>
    </row>
    <row r="1241" spans="1:65" s="168" customFormat="1">
      <c r="B1241" s="169"/>
      <c r="D1241" s="162" t="s">
        <v>166</v>
      </c>
      <c r="E1241" s="170" t="s">
        <v>1</v>
      </c>
      <c r="F1241" s="171" t="s">
        <v>1422</v>
      </c>
      <c r="H1241" s="172">
        <v>409.68599999999998</v>
      </c>
      <c r="L1241" s="169"/>
      <c r="M1241" s="173"/>
      <c r="N1241" s="174"/>
      <c r="O1241" s="174"/>
      <c r="P1241" s="174"/>
      <c r="Q1241" s="174"/>
      <c r="R1241" s="174"/>
      <c r="S1241" s="174"/>
      <c r="T1241" s="175"/>
      <c r="AT1241" s="170" t="s">
        <v>166</v>
      </c>
      <c r="AU1241" s="170" t="s">
        <v>84</v>
      </c>
      <c r="AV1241" s="168" t="s">
        <v>84</v>
      </c>
      <c r="AW1241" s="168" t="s">
        <v>31</v>
      </c>
      <c r="AX1241" s="168" t="s">
        <v>75</v>
      </c>
      <c r="AY1241" s="170" t="s">
        <v>158</v>
      </c>
    </row>
    <row r="1242" spans="1:65" s="184" customFormat="1">
      <c r="B1242" s="185"/>
      <c r="D1242" s="162" t="s">
        <v>166</v>
      </c>
      <c r="E1242" s="186" t="s">
        <v>1</v>
      </c>
      <c r="F1242" s="187" t="s">
        <v>219</v>
      </c>
      <c r="H1242" s="188">
        <v>409.68599999999998</v>
      </c>
      <c r="L1242" s="185"/>
      <c r="M1242" s="189"/>
      <c r="N1242" s="190"/>
      <c r="O1242" s="190"/>
      <c r="P1242" s="190"/>
      <c r="Q1242" s="190"/>
      <c r="R1242" s="190"/>
      <c r="S1242" s="190"/>
      <c r="T1242" s="191"/>
      <c r="AT1242" s="186" t="s">
        <v>166</v>
      </c>
      <c r="AU1242" s="186" t="s">
        <v>84</v>
      </c>
      <c r="AV1242" s="184" t="s">
        <v>87</v>
      </c>
      <c r="AW1242" s="184" t="s">
        <v>31</v>
      </c>
      <c r="AX1242" s="184" t="s">
        <v>75</v>
      </c>
      <c r="AY1242" s="186" t="s">
        <v>158</v>
      </c>
    </row>
    <row r="1243" spans="1:65" s="176" customFormat="1">
      <c r="B1243" s="177"/>
      <c r="D1243" s="162" t="s">
        <v>166</v>
      </c>
      <c r="E1243" s="178" t="s">
        <v>1</v>
      </c>
      <c r="F1243" s="179" t="s">
        <v>198</v>
      </c>
      <c r="H1243" s="180">
        <v>684.64199999999994</v>
      </c>
      <c r="L1243" s="177"/>
      <c r="M1243" s="181"/>
      <c r="N1243" s="182"/>
      <c r="O1243" s="182"/>
      <c r="P1243" s="182"/>
      <c r="Q1243" s="182"/>
      <c r="R1243" s="182"/>
      <c r="S1243" s="182"/>
      <c r="T1243" s="183"/>
      <c r="AT1243" s="178" t="s">
        <v>166</v>
      </c>
      <c r="AU1243" s="178" t="s">
        <v>84</v>
      </c>
      <c r="AV1243" s="176" t="s">
        <v>90</v>
      </c>
      <c r="AW1243" s="176" t="s">
        <v>31</v>
      </c>
      <c r="AX1243" s="176" t="s">
        <v>80</v>
      </c>
      <c r="AY1243" s="178" t="s">
        <v>158</v>
      </c>
    </row>
    <row r="1244" spans="1:65" s="25" customFormat="1" ht="24.2" customHeight="1">
      <c r="A1244" s="21"/>
      <c r="B1244" s="22"/>
      <c r="C1244" s="192" t="s">
        <v>1423</v>
      </c>
      <c r="D1244" s="192" t="s">
        <v>514</v>
      </c>
      <c r="E1244" s="193" t="s">
        <v>1424</v>
      </c>
      <c r="F1244" s="194" t="s">
        <v>1425</v>
      </c>
      <c r="G1244" s="195" t="s">
        <v>189</v>
      </c>
      <c r="H1244" s="196">
        <v>753.10599999999999</v>
      </c>
      <c r="I1244" s="2"/>
      <c r="J1244" s="197">
        <f>ROUND(I1244*H1244,2)</f>
        <v>0</v>
      </c>
      <c r="K1244" s="194" t="s">
        <v>164</v>
      </c>
      <c r="L1244" s="198"/>
      <c r="M1244" s="199" t="s">
        <v>1</v>
      </c>
      <c r="N1244" s="200" t="s">
        <v>40</v>
      </c>
      <c r="O1244" s="49"/>
      <c r="P1244" s="156">
        <f>O1244*H1244</f>
        <v>0</v>
      </c>
      <c r="Q1244" s="156">
        <v>1.26E-2</v>
      </c>
      <c r="R1244" s="156">
        <f>Q1244*H1244</f>
        <v>9.4891355999999991</v>
      </c>
      <c r="S1244" s="156">
        <v>0</v>
      </c>
      <c r="T1244" s="157">
        <f>S1244*H1244</f>
        <v>0</v>
      </c>
      <c r="U1244" s="21"/>
      <c r="V1244" s="21"/>
      <c r="W1244" s="21"/>
      <c r="X1244" s="21"/>
      <c r="Y1244" s="21"/>
      <c r="Z1244" s="21"/>
      <c r="AA1244" s="21"/>
      <c r="AB1244" s="21"/>
      <c r="AC1244" s="21"/>
      <c r="AD1244" s="21"/>
      <c r="AE1244" s="21"/>
      <c r="AR1244" s="158" t="s">
        <v>527</v>
      </c>
      <c r="AT1244" s="158" t="s">
        <v>514</v>
      </c>
      <c r="AU1244" s="158" t="s">
        <v>84</v>
      </c>
      <c r="AY1244" s="8" t="s">
        <v>158</v>
      </c>
      <c r="BE1244" s="159">
        <f>IF(N1244="základní",J1244,0)</f>
        <v>0</v>
      </c>
      <c r="BF1244" s="159">
        <f>IF(N1244="snížená",J1244,0)</f>
        <v>0</v>
      </c>
      <c r="BG1244" s="159">
        <f>IF(N1244="zákl. přenesená",J1244,0)</f>
        <v>0</v>
      </c>
      <c r="BH1244" s="159">
        <f>IF(N1244="sníž. přenesená",J1244,0)</f>
        <v>0</v>
      </c>
      <c r="BI1244" s="159">
        <f>IF(N1244="nulová",J1244,0)</f>
        <v>0</v>
      </c>
      <c r="BJ1244" s="8" t="s">
        <v>80</v>
      </c>
      <c r="BK1244" s="159">
        <f>ROUND(I1244*H1244,2)</f>
        <v>0</v>
      </c>
      <c r="BL1244" s="8" t="s">
        <v>403</v>
      </c>
      <c r="BM1244" s="158" t="s">
        <v>1426</v>
      </c>
    </row>
    <row r="1245" spans="1:65" s="168" customFormat="1">
      <c r="B1245" s="169"/>
      <c r="D1245" s="162" t="s">
        <v>166</v>
      </c>
      <c r="F1245" s="171" t="s">
        <v>1427</v>
      </c>
      <c r="H1245" s="172">
        <v>753.10599999999999</v>
      </c>
      <c r="L1245" s="169"/>
      <c r="M1245" s="173"/>
      <c r="N1245" s="174"/>
      <c r="O1245" s="174"/>
      <c r="P1245" s="174"/>
      <c r="Q1245" s="174"/>
      <c r="R1245" s="174"/>
      <c r="S1245" s="174"/>
      <c r="T1245" s="175"/>
      <c r="AT1245" s="170" t="s">
        <v>166</v>
      </c>
      <c r="AU1245" s="170" t="s">
        <v>84</v>
      </c>
      <c r="AV1245" s="168" t="s">
        <v>84</v>
      </c>
      <c r="AW1245" s="168" t="s">
        <v>3</v>
      </c>
      <c r="AX1245" s="168" t="s">
        <v>80</v>
      </c>
      <c r="AY1245" s="170" t="s">
        <v>158</v>
      </c>
    </row>
    <row r="1246" spans="1:65" s="25" customFormat="1" ht="21.75" customHeight="1">
      <c r="A1246" s="21"/>
      <c r="B1246" s="22"/>
      <c r="C1246" s="148" t="s">
        <v>1428</v>
      </c>
      <c r="D1246" s="148" t="s">
        <v>160</v>
      </c>
      <c r="E1246" s="149" t="s">
        <v>1429</v>
      </c>
      <c r="F1246" s="150" t="s">
        <v>1430</v>
      </c>
      <c r="G1246" s="151" t="s">
        <v>253</v>
      </c>
      <c r="H1246" s="152">
        <v>36.880000000000003</v>
      </c>
      <c r="I1246" s="1"/>
      <c r="J1246" s="153">
        <f>ROUND(I1246*H1246,2)</f>
        <v>0</v>
      </c>
      <c r="K1246" s="150" t="s">
        <v>164</v>
      </c>
      <c r="L1246" s="22"/>
      <c r="M1246" s="154" t="s">
        <v>1</v>
      </c>
      <c r="N1246" s="155" t="s">
        <v>40</v>
      </c>
      <c r="O1246" s="49"/>
      <c r="P1246" s="156">
        <f>O1246*H1246</f>
        <v>0</v>
      </c>
      <c r="Q1246" s="156">
        <v>3.1E-4</v>
      </c>
      <c r="R1246" s="156">
        <f>Q1246*H1246</f>
        <v>1.1432800000000002E-2</v>
      </c>
      <c r="S1246" s="156">
        <v>0</v>
      </c>
      <c r="T1246" s="157">
        <f>S1246*H1246</f>
        <v>0</v>
      </c>
      <c r="U1246" s="21"/>
      <c r="V1246" s="21"/>
      <c r="W1246" s="21"/>
      <c r="X1246" s="21"/>
      <c r="Y1246" s="21"/>
      <c r="Z1246" s="21"/>
      <c r="AA1246" s="21"/>
      <c r="AB1246" s="21"/>
      <c r="AC1246" s="21"/>
      <c r="AD1246" s="21"/>
      <c r="AE1246" s="21"/>
      <c r="AR1246" s="158" t="s">
        <v>403</v>
      </c>
      <c r="AT1246" s="158" t="s">
        <v>160</v>
      </c>
      <c r="AU1246" s="158" t="s">
        <v>84</v>
      </c>
      <c r="AY1246" s="8" t="s">
        <v>158</v>
      </c>
      <c r="BE1246" s="159">
        <f>IF(N1246="základní",J1246,0)</f>
        <v>0</v>
      </c>
      <c r="BF1246" s="159">
        <f>IF(N1246="snížená",J1246,0)</f>
        <v>0</v>
      </c>
      <c r="BG1246" s="159">
        <f>IF(N1246="zákl. přenesená",J1246,0)</f>
        <v>0</v>
      </c>
      <c r="BH1246" s="159">
        <f>IF(N1246="sníž. přenesená",J1246,0)</f>
        <v>0</v>
      </c>
      <c r="BI1246" s="159">
        <f>IF(N1246="nulová",J1246,0)</f>
        <v>0</v>
      </c>
      <c r="BJ1246" s="8" t="s">
        <v>80</v>
      </c>
      <c r="BK1246" s="159">
        <f>ROUND(I1246*H1246,2)</f>
        <v>0</v>
      </c>
      <c r="BL1246" s="8" t="s">
        <v>403</v>
      </c>
      <c r="BM1246" s="158" t="s">
        <v>1431</v>
      </c>
    </row>
    <row r="1247" spans="1:65" s="160" customFormat="1">
      <c r="B1247" s="161"/>
      <c r="D1247" s="162" t="s">
        <v>166</v>
      </c>
      <c r="E1247" s="163" t="s">
        <v>1</v>
      </c>
      <c r="F1247" s="164" t="s">
        <v>1432</v>
      </c>
      <c r="H1247" s="163" t="s">
        <v>1</v>
      </c>
      <c r="L1247" s="161"/>
      <c r="M1247" s="165"/>
      <c r="N1247" s="166"/>
      <c r="O1247" s="166"/>
      <c r="P1247" s="166"/>
      <c r="Q1247" s="166"/>
      <c r="R1247" s="166"/>
      <c r="S1247" s="166"/>
      <c r="T1247" s="167"/>
      <c r="AT1247" s="163" t="s">
        <v>166</v>
      </c>
      <c r="AU1247" s="163" t="s">
        <v>84</v>
      </c>
      <c r="AV1247" s="160" t="s">
        <v>80</v>
      </c>
      <c r="AW1247" s="160" t="s">
        <v>31</v>
      </c>
      <c r="AX1247" s="160" t="s">
        <v>75</v>
      </c>
      <c r="AY1247" s="163" t="s">
        <v>158</v>
      </c>
    </row>
    <row r="1248" spans="1:65" s="168" customFormat="1">
      <c r="B1248" s="169"/>
      <c r="D1248" s="162" t="s">
        <v>166</v>
      </c>
      <c r="E1248" s="170" t="s">
        <v>1</v>
      </c>
      <c r="F1248" s="171" t="s">
        <v>1433</v>
      </c>
      <c r="H1248" s="172">
        <v>5.4</v>
      </c>
      <c r="L1248" s="169"/>
      <c r="M1248" s="173"/>
      <c r="N1248" s="174"/>
      <c r="O1248" s="174"/>
      <c r="P1248" s="174"/>
      <c r="Q1248" s="174"/>
      <c r="R1248" s="174"/>
      <c r="S1248" s="174"/>
      <c r="T1248" s="175"/>
      <c r="AT1248" s="170" t="s">
        <v>166</v>
      </c>
      <c r="AU1248" s="170" t="s">
        <v>84</v>
      </c>
      <c r="AV1248" s="168" t="s">
        <v>84</v>
      </c>
      <c r="AW1248" s="168" t="s">
        <v>31</v>
      </c>
      <c r="AX1248" s="168" t="s">
        <v>75</v>
      </c>
      <c r="AY1248" s="170" t="s">
        <v>158</v>
      </c>
    </row>
    <row r="1249" spans="1:65" s="168" customFormat="1">
      <c r="B1249" s="169"/>
      <c r="D1249" s="162" t="s">
        <v>166</v>
      </c>
      <c r="E1249" s="170" t="s">
        <v>1</v>
      </c>
      <c r="F1249" s="171" t="s">
        <v>1434</v>
      </c>
      <c r="H1249" s="172">
        <v>6.48</v>
      </c>
      <c r="L1249" s="169"/>
      <c r="M1249" s="173"/>
      <c r="N1249" s="174"/>
      <c r="O1249" s="174"/>
      <c r="P1249" s="174"/>
      <c r="Q1249" s="174"/>
      <c r="R1249" s="174"/>
      <c r="S1249" s="174"/>
      <c r="T1249" s="175"/>
      <c r="AT1249" s="170" t="s">
        <v>166</v>
      </c>
      <c r="AU1249" s="170" t="s">
        <v>84</v>
      </c>
      <c r="AV1249" s="168" t="s">
        <v>84</v>
      </c>
      <c r="AW1249" s="168" t="s">
        <v>31</v>
      </c>
      <c r="AX1249" s="168" t="s">
        <v>75</v>
      </c>
      <c r="AY1249" s="170" t="s">
        <v>158</v>
      </c>
    </row>
    <row r="1250" spans="1:65" s="160" customFormat="1">
      <c r="B1250" s="161"/>
      <c r="D1250" s="162" t="s">
        <v>166</v>
      </c>
      <c r="E1250" s="163" t="s">
        <v>1</v>
      </c>
      <c r="F1250" s="164" t="s">
        <v>1435</v>
      </c>
      <c r="H1250" s="163" t="s">
        <v>1</v>
      </c>
      <c r="L1250" s="161"/>
      <c r="M1250" s="165"/>
      <c r="N1250" s="166"/>
      <c r="O1250" s="166"/>
      <c r="P1250" s="166"/>
      <c r="Q1250" s="166"/>
      <c r="R1250" s="166"/>
      <c r="S1250" s="166"/>
      <c r="T1250" s="167"/>
      <c r="AT1250" s="163" t="s">
        <v>166</v>
      </c>
      <c r="AU1250" s="163" t="s">
        <v>84</v>
      </c>
      <c r="AV1250" s="160" t="s">
        <v>80</v>
      </c>
      <c r="AW1250" s="160" t="s">
        <v>31</v>
      </c>
      <c r="AX1250" s="160" t="s">
        <v>75</v>
      </c>
      <c r="AY1250" s="163" t="s">
        <v>158</v>
      </c>
    </row>
    <row r="1251" spans="1:65" s="168" customFormat="1">
      <c r="B1251" s="169"/>
      <c r="D1251" s="162" t="s">
        <v>166</v>
      </c>
      <c r="E1251" s="170" t="s">
        <v>1</v>
      </c>
      <c r="F1251" s="171" t="s">
        <v>1436</v>
      </c>
      <c r="H1251" s="172">
        <v>2.98</v>
      </c>
      <c r="L1251" s="169"/>
      <c r="M1251" s="173"/>
      <c r="N1251" s="174"/>
      <c r="O1251" s="174"/>
      <c r="P1251" s="174"/>
      <c r="Q1251" s="174"/>
      <c r="R1251" s="174"/>
      <c r="S1251" s="174"/>
      <c r="T1251" s="175"/>
      <c r="AT1251" s="170" t="s">
        <v>166</v>
      </c>
      <c r="AU1251" s="170" t="s">
        <v>84</v>
      </c>
      <c r="AV1251" s="168" t="s">
        <v>84</v>
      </c>
      <c r="AW1251" s="168" t="s">
        <v>31</v>
      </c>
      <c r="AX1251" s="168" t="s">
        <v>75</v>
      </c>
      <c r="AY1251" s="170" t="s">
        <v>158</v>
      </c>
    </row>
    <row r="1252" spans="1:65" s="168" customFormat="1">
      <c r="B1252" s="169"/>
      <c r="D1252" s="162" t="s">
        <v>166</v>
      </c>
      <c r="E1252" s="170" t="s">
        <v>1</v>
      </c>
      <c r="F1252" s="171" t="s">
        <v>1437</v>
      </c>
      <c r="H1252" s="172">
        <v>22.02</v>
      </c>
      <c r="L1252" s="169"/>
      <c r="M1252" s="173"/>
      <c r="N1252" s="174"/>
      <c r="O1252" s="174"/>
      <c r="P1252" s="174"/>
      <c r="Q1252" s="174"/>
      <c r="R1252" s="174"/>
      <c r="S1252" s="174"/>
      <c r="T1252" s="175"/>
      <c r="AT1252" s="170" t="s">
        <v>166</v>
      </c>
      <c r="AU1252" s="170" t="s">
        <v>84</v>
      </c>
      <c r="AV1252" s="168" t="s">
        <v>84</v>
      </c>
      <c r="AW1252" s="168" t="s">
        <v>31</v>
      </c>
      <c r="AX1252" s="168" t="s">
        <v>75</v>
      </c>
      <c r="AY1252" s="170" t="s">
        <v>158</v>
      </c>
    </row>
    <row r="1253" spans="1:65" s="176" customFormat="1">
      <c r="B1253" s="177"/>
      <c r="D1253" s="162" t="s">
        <v>166</v>
      </c>
      <c r="E1253" s="178" t="s">
        <v>1</v>
      </c>
      <c r="F1253" s="179" t="s">
        <v>198</v>
      </c>
      <c r="H1253" s="180">
        <v>36.880000000000003</v>
      </c>
      <c r="L1253" s="177"/>
      <c r="M1253" s="181"/>
      <c r="N1253" s="182"/>
      <c r="O1253" s="182"/>
      <c r="P1253" s="182"/>
      <c r="Q1253" s="182"/>
      <c r="R1253" s="182"/>
      <c r="S1253" s="182"/>
      <c r="T1253" s="183"/>
      <c r="AT1253" s="178" t="s">
        <v>166</v>
      </c>
      <c r="AU1253" s="178" t="s">
        <v>84</v>
      </c>
      <c r="AV1253" s="176" t="s">
        <v>90</v>
      </c>
      <c r="AW1253" s="176" t="s">
        <v>31</v>
      </c>
      <c r="AX1253" s="176" t="s">
        <v>80</v>
      </c>
      <c r="AY1253" s="178" t="s">
        <v>158</v>
      </c>
    </row>
    <row r="1254" spans="1:65" s="25" customFormat="1" ht="21.75" customHeight="1">
      <c r="A1254" s="21"/>
      <c r="B1254" s="22"/>
      <c r="C1254" s="148" t="s">
        <v>1438</v>
      </c>
      <c r="D1254" s="148" t="s">
        <v>160</v>
      </c>
      <c r="E1254" s="149" t="s">
        <v>1439</v>
      </c>
      <c r="F1254" s="150" t="s">
        <v>1440</v>
      </c>
      <c r="G1254" s="151" t="s">
        <v>253</v>
      </c>
      <c r="H1254" s="152">
        <v>67.8</v>
      </c>
      <c r="I1254" s="1"/>
      <c r="J1254" s="153">
        <f>ROUND(I1254*H1254,2)</f>
        <v>0</v>
      </c>
      <c r="K1254" s="150" t="s">
        <v>164</v>
      </c>
      <c r="L1254" s="22"/>
      <c r="M1254" s="154" t="s">
        <v>1</v>
      </c>
      <c r="N1254" s="155" t="s">
        <v>40</v>
      </c>
      <c r="O1254" s="49"/>
      <c r="P1254" s="156">
        <f>O1254*H1254</f>
        <v>0</v>
      </c>
      <c r="Q1254" s="156">
        <v>3.1E-4</v>
      </c>
      <c r="R1254" s="156">
        <f>Q1254*H1254</f>
        <v>2.1017999999999998E-2</v>
      </c>
      <c r="S1254" s="156">
        <v>0</v>
      </c>
      <c r="T1254" s="157">
        <f>S1254*H1254</f>
        <v>0</v>
      </c>
      <c r="U1254" s="21"/>
      <c r="V1254" s="21"/>
      <c r="W1254" s="21"/>
      <c r="X1254" s="21"/>
      <c r="Y1254" s="21"/>
      <c r="Z1254" s="21"/>
      <c r="AA1254" s="21"/>
      <c r="AB1254" s="21"/>
      <c r="AC1254" s="21"/>
      <c r="AD1254" s="21"/>
      <c r="AE1254" s="21"/>
      <c r="AR1254" s="158" t="s">
        <v>403</v>
      </c>
      <c r="AT1254" s="158" t="s">
        <v>160</v>
      </c>
      <c r="AU1254" s="158" t="s">
        <v>84</v>
      </c>
      <c r="AY1254" s="8" t="s">
        <v>158</v>
      </c>
      <c r="BE1254" s="159">
        <f>IF(N1254="základní",J1254,0)</f>
        <v>0</v>
      </c>
      <c r="BF1254" s="159">
        <f>IF(N1254="snížená",J1254,0)</f>
        <v>0</v>
      </c>
      <c r="BG1254" s="159">
        <f>IF(N1254="zákl. přenesená",J1254,0)</f>
        <v>0</v>
      </c>
      <c r="BH1254" s="159">
        <f>IF(N1254="sníž. přenesená",J1254,0)</f>
        <v>0</v>
      </c>
      <c r="BI1254" s="159">
        <f>IF(N1254="nulová",J1254,0)</f>
        <v>0</v>
      </c>
      <c r="BJ1254" s="8" t="s">
        <v>80</v>
      </c>
      <c r="BK1254" s="159">
        <f>ROUND(I1254*H1254,2)</f>
        <v>0</v>
      </c>
      <c r="BL1254" s="8" t="s">
        <v>403</v>
      </c>
      <c r="BM1254" s="158" t="s">
        <v>1441</v>
      </c>
    </row>
    <row r="1255" spans="1:65" s="160" customFormat="1">
      <c r="B1255" s="161"/>
      <c r="D1255" s="162" t="s">
        <v>166</v>
      </c>
      <c r="E1255" s="163" t="s">
        <v>1</v>
      </c>
      <c r="F1255" s="164" t="s">
        <v>203</v>
      </c>
      <c r="H1255" s="163" t="s">
        <v>1</v>
      </c>
      <c r="L1255" s="161"/>
      <c r="M1255" s="165"/>
      <c r="N1255" s="166"/>
      <c r="O1255" s="166"/>
      <c r="P1255" s="166"/>
      <c r="Q1255" s="166"/>
      <c r="R1255" s="166"/>
      <c r="S1255" s="166"/>
      <c r="T1255" s="167"/>
      <c r="AT1255" s="163" t="s">
        <v>166</v>
      </c>
      <c r="AU1255" s="163" t="s">
        <v>84</v>
      </c>
      <c r="AV1255" s="160" t="s">
        <v>80</v>
      </c>
      <c r="AW1255" s="160" t="s">
        <v>31</v>
      </c>
      <c r="AX1255" s="160" t="s">
        <v>75</v>
      </c>
      <c r="AY1255" s="163" t="s">
        <v>158</v>
      </c>
    </row>
    <row r="1256" spans="1:65" s="160" customFormat="1">
      <c r="B1256" s="161"/>
      <c r="D1256" s="162" t="s">
        <v>166</v>
      </c>
      <c r="E1256" s="163" t="s">
        <v>1</v>
      </c>
      <c r="F1256" s="164" t="s">
        <v>204</v>
      </c>
      <c r="H1256" s="163" t="s">
        <v>1</v>
      </c>
      <c r="L1256" s="161"/>
      <c r="M1256" s="165"/>
      <c r="N1256" s="166"/>
      <c r="O1256" s="166"/>
      <c r="P1256" s="166"/>
      <c r="Q1256" s="166"/>
      <c r="R1256" s="166"/>
      <c r="S1256" s="166"/>
      <c r="T1256" s="167"/>
      <c r="AT1256" s="163" t="s">
        <v>166</v>
      </c>
      <c r="AU1256" s="163" t="s">
        <v>84</v>
      </c>
      <c r="AV1256" s="160" t="s">
        <v>80</v>
      </c>
      <c r="AW1256" s="160" t="s">
        <v>31</v>
      </c>
      <c r="AX1256" s="160" t="s">
        <v>75</v>
      </c>
      <c r="AY1256" s="163" t="s">
        <v>158</v>
      </c>
    </row>
    <row r="1257" spans="1:65" s="168" customFormat="1">
      <c r="B1257" s="169"/>
      <c r="D1257" s="162" t="s">
        <v>166</v>
      </c>
      <c r="E1257" s="170" t="s">
        <v>1</v>
      </c>
      <c r="F1257" s="171" t="s">
        <v>1442</v>
      </c>
      <c r="H1257" s="172">
        <v>2.7</v>
      </c>
      <c r="L1257" s="169"/>
      <c r="M1257" s="173"/>
      <c r="N1257" s="174"/>
      <c r="O1257" s="174"/>
      <c r="P1257" s="174"/>
      <c r="Q1257" s="174"/>
      <c r="R1257" s="174"/>
      <c r="S1257" s="174"/>
      <c r="T1257" s="175"/>
      <c r="AT1257" s="170" t="s">
        <v>166</v>
      </c>
      <c r="AU1257" s="170" t="s">
        <v>84</v>
      </c>
      <c r="AV1257" s="168" t="s">
        <v>84</v>
      </c>
      <c r="AW1257" s="168" t="s">
        <v>31</v>
      </c>
      <c r="AX1257" s="168" t="s">
        <v>75</v>
      </c>
      <c r="AY1257" s="170" t="s">
        <v>158</v>
      </c>
    </row>
    <row r="1258" spans="1:65" s="160" customFormat="1">
      <c r="B1258" s="161"/>
      <c r="D1258" s="162" t="s">
        <v>166</v>
      </c>
      <c r="E1258" s="163" t="s">
        <v>1</v>
      </c>
      <c r="F1258" s="164" t="s">
        <v>206</v>
      </c>
      <c r="H1258" s="163" t="s">
        <v>1</v>
      </c>
      <c r="L1258" s="161"/>
      <c r="M1258" s="165"/>
      <c r="N1258" s="166"/>
      <c r="O1258" s="166"/>
      <c r="P1258" s="166"/>
      <c r="Q1258" s="166"/>
      <c r="R1258" s="166"/>
      <c r="S1258" s="166"/>
      <c r="T1258" s="167"/>
      <c r="AT1258" s="163" t="s">
        <v>166</v>
      </c>
      <c r="AU1258" s="163" t="s">
        <v>84</v>
      </c>
      <c r="AV1258" s="160" t="s">
        <v>80</v>
      </c>
      <c r="AW1258" s="160" t="s">
        <v>31</v>
      </c>
      <c r="AX1258" s="160" t="s">
        <v>75</v>
      </c>
      <c r="AY1258" s="163" t="s">
        <v>158</v>
      </c>
    </row>
    <row r="1259" spans="1:65" s="168" customFormat="1">
      <c r="B1259" s="169"/>
      <c r="D1259" s="162" t="s">
        <v>166</v>
      </c>
      <c r="E1259" s="170" t="s">
        <v>1</v>
      </c>
      <c r="F1259" s="171" t="s">
        <v>1443</v>
      </c>
      <c r="H1259" s="172">
        <v>21.7</v>
      </c>
      <c r="L1259" s="169"/>
      <c r="M1259" s="173"/>
      <c r="N1259" s="174"/>
      <c r="O1259" s="174"/>
      <c r="P1259" s="174"/>
      <c r="Q1259" s="174"/>
      <c r="R1259" s="174"/>
      <c r="S1259" s="174"/>
      <c r="T1259" s="175"/>
      <c r="AT1259" s="170" t="s">
        <v>166</v>
      </c>
      <c r="AU1259" s="170" t="s">
        <v>84</v>
      </c>
      <c r="AV1259" s="168" t="s">
        <v>84</v>
      </c>
      <c r="AW1259" s="168" t="s">
        <v>31</v>
      </c>
      <c r="AX1259" s="168" t="s">
        <v>75</v>
      </c>
      <c r="AY1259" s="170" t="s">
        <v>158</v>
      </c>
    </row>
    <row r="1260" spans="1:65" s="160" customFormat="1">
      <c r="B1260" s="161"/>
      <c r="D1260" s="162" t="s">
        <v>166</v>
      </c>
      <c r="E1260" s="163" t="s">
        <v>1</v>
      </c>
      <c r="F1260" s="164" t="s">
        <v>293</v>
      </c>
      <c r="H1260" s="163" t="s">
        <v>1</v>
      </c>
      <c r="L1260" s="161"/>
      <c r="M1260" s="165"/>
      <c r="N1260" s="166"/>
      <c r="O1260" s="166"/>
      <c r="P1260" s="166"/>
      <c r="Q1260" s="166"/>
      <c r="R1260" s="166"/>
      <c r="S1260" s="166"/>
      <c r="T1260" s="167"/>
      <c r="AT1260" s="163" t="s">
        <v>166</v>
      </c>
      <c r="AU1260" s="163" t="s">
        <v>84</v>
      </c>
      <c r="AV1260" s="160" t="s">
        <v>80</v>
      </c>
      <c r="AW1260" s="160" t="s">
        <v>31</v>
      </c>
      <c r="AX1260" s="160" t="s">
        <v>75</v>
      </c>
      <c r="AY1260" s="163" t="s">
        <v>158</v>
      </c>
    </row>
    <row r="1261" spans="1:65" s="168" customFormat="1">
      <c r="B1261" s="169"/>
      <c r="D1261" s="162" t="s">
        <v>166</v>
      </c>
      <c r="E1261" s="170" t="s">
        <v>1</v>
      </c>
      <c r="F1261" s="171" t="s">
        <v>1444</v>
      </c>
      <c r="H1261" s="172">
        <v>43.4</v>
      </c>
      <c r="L1261" s="169"/>
      <c r="M1261" s="173"/>
      <c r="N1261" s="174"/>
      <c r="O1261" s="174"/>
      <c r="P1261" s="174"/>
      <c r="Q1261" s="174"/>
      <c r="R1261" s="174"/>
      <c r="S1261" s="174"/>
      <c r="T1261" s="175"/>
      <c r="AT1261" s="170" t="s">
        <v>166</v>
      </c>
      <c r="AU1261" s="170" t="s">
        <v>84</v>
      </c>
      <c r="AV1261" s="168" t="s">
        <v>84</v>
      </c>
      <c r="AW1261" s="168" t="s">
        <v>31</v>
      </c>
      <c r="AX1261" s="168" t="s">
        <v>75</v>
      </c>
      <c r="AY1261" s="170" t="s">
        <v>158</v>
      </c>
    </row>
    <row r="1262" spans="1:65" s="176" customFormat="1">
      <c r="B1262" s="177"/>
      <c r="D1262" s="162" t="s">
        <v>166</v>
      </c>
      <c r="E1262" s="178" t="s">
        <v>1</v>
      </c>
      <c r="F1262" s="179" t="s">
        <v>198</v>
      </c>
      <c r="H1262" s="180">
        <v>67.8</v>
      </c>
      <c r="L1262" s="177"/>
      <c r="M1262" s="181"/>
      <c r="N1262" s="182"/>
      <c r="O1262" s="182"/>
      <c r="P1262" s="182"/>
      <c r="Q1262" s="182"/>
      <c r="R1262" s="182"/>
      <c r="S1262" s="182"/>
      <c r="T1262" s="183"/>
      <c r="AT1262" s="178" t="s">
        <v>166</v>
      </c>
      <c r="AU1262" s="178" t="s">
        <v>84</v>
      </c>
      <c r="AV1262" s="176" t="s">
        <v>90</v>
      </c>
      <c r="AW1262" s="176" t="s">
        <v>31</v>
      </c>
      <c r="AX1262" s="176" t="s">
        <v>80</v>
      </c>
      <c r="AY1262" s="178" t="s">
        <v>158</v>
      </c>
    </row>
    <row r="1263" spans="1:65" s="25" customFormat="1" ht="16.5" customHeight="1">
      <c r="A1263" s="21"/>
      <c r="B1263" s="22"/>
      <c r="C1263" s="148" t="s">
        <v>1445</v>
      </c>
      <c r="D1263" s="148" t="s">
        <v>160</v>
      </c>
      <c r="E1263" s="149" t="s">
        <v>1446</v>
      </c>
      <c r="F1263" s="150" t="s">
        <v>1447</v>
      </c>
      <c r="G1263" s="151" t="s">
        <v>253</v>
      </c>
      <c r="H1263" s="152">
        <v>368.79</v>
      </c>
      <c r="I1263" s="1"/>
      <c r="J1263" s="153">
        <f>ROUND(I1263*H1263,2)</f>
        <v>0</v>
      </c>
      <c r="K1263" s="150" t="s">
        <v>164</v>
      </c>
      <c r="L1263" s="22"/>
      <c r="M1263" s="154" t="s">
        <v>1</v>
      </c>
      <c r="N1263" s="155" t="s">
        <v>40</v>
      </c>
      <c r="O1263" s="49"/>
      <c r="P1263" s="156">
        <f>O1263*H1263</f>
        <v>0</v>
      </c>
      <c r="Q1263" s="156">
        <v>3.0000000000000001E-5</v>
      </c>
      <c r="R1263" s="156">
        <f>Q1263*H1263</f>
        <v>1.1063700000000001E-2</v>
      </c>
      <c r="S1263" s="156">
        <v>0</v>
      </c>
      <c r="T1263" s="157">
        <f>S1263*H1263</f>
        <v>0</v>
      </c>
      <c r="U1263" s="21"/>
      <c r="V1263" s="21"/>
      <c r="W1263" s="21"/>
      <c r="X1263" s="21"/>
      <c r="Y1263" s="21"/>
      <c r="Z1263" s="21"/>
      <c r="AA1263" s="21"/>
      <c r="AB1263" s="21"/>
      <c r="AC1263" s="21"/>
      <c r="AD1263" s="21"/>
      <c r="AE1263" s="21"/>
      <c r="AR1263" s="158" t="s">
        <v>403</v>
      </c>
      <c r="AT1263" s="158" t="s">
        <v>160</v>
      </c>
      <c r="AU1263" s="158" t="s">
        <v>84</v>
      </c>
      <c r="AY1263" s="8" t="s">
        <v>158</v>
      </c>
      <c r="BE1263" s="159">
        <f>IF(N1263="základní",J1263,0)</f>
        <v>0</v>
      </c>
      <c r="BF1263" s="159">
        <f>IF(N1263="snížená",J1263,0)</f>
        <v>0</v>
      </c>
      <c r="BG1263" s="159">
        <f>IF(N1263="zákl. přenesená",J1263,0)</f>
        <v>0</v>
      </c>
      <c r="BH1263" s="159">
        <f>IF(N1263="sníž. přenesená",J1263,0)</f>
        <v>0</v>
      </c>
      <c r="BI1263" s="159">
        <f>IF(N1263="nulová",J1263,0)</f>
        <v>0</v>
      </c>
      <c r="BJ1263" s="8" t="s">
        <v>80</v>
      </c>
      <c r="BK1263" s="159">
        <f>ROUND(I1263*H1263,2)</f>
        <v>0</v>
      </c>
      <c r="BL1263" s="8" t="s">
        <v>403</v>
      </c>
      <c r="BM1263" s="158" t="s">
        <v>1448</v>
      </c>
    </row>
    <row r="1264" spans="1:65" s="160" customFormat="1">
      <c r="B1264" s="161"/>
      <c r="D1264" s="162" t="s">
        <v>166</v>
      </c>
      <c r="E1264" s="163" t="s">
        <v>1</v>
      </c>
      <c r="F1264" s="164" t="s">
        <v>1449</v>
      </c>
      <c r="H1264" s="163" t="s">
        <v>1</v>
      </c>
      <c r="L1264" s="161"/>
      <c r="M1264" s="165"/>
      <c r="N1264" s="166"/>
      <c r="O1264" s="166"/>
      <c r="P1264" s="166"/>
      <c r="Q1264" s="166"/>
      <c r="R1264" s="166"/>
      <c r="S1264" s="166"/>
      <c r="T1264" s="167"/>
      <c r="AT1264" s="163" t="s">
        <v>166</v>
      </c>
      <c r="AU1264" s="163" t="s">
        <v>84</v>
      </c>
      <c r="AV1264" s="160" t="s">
        <v>80</v>
      </c>
      <c r="AW1264" s="160" t="s">
        <v>31</v>
      </c>
      <c r="AX1264" s="160" t="s">
        <v>75</v>
      </c>
      <c r="AY1264" s="163" t="s">
        <v>158</v>
      </c>
    </row>
    <row r="1265" spans="1:65" s="168" customFormat="1">
      <c r="B1265" s="169"/>
      <c r="D1265" s="162" t="s">
        <v>166</v>
      </c>
      <c r="E1265" s="170" t="s">
        <v>1</v>
      </c>
      <c r="F1265" s="171" t="s">
        <v>1450</v>
      </c>
      <c r="H1265" s="172">
        <v>368.79</v>
      </c>
      <c r="L1265" s="169"/>
      <c r="M1265" s="173"/>
      <c r="N1265" s="174"/>
      <c r="O1265" s="174"/>
      <c r="P1265" s="174"/>
      <c r="Q1265" s="174"/>
      <c r="R1265" s="174"/>
      <c r="S1265" s="174"/>
      <c r="T1265" s="175"/>
      <c r="AT1265" s="170" t="s">
        <v>166</v>
      </c>
      <c r="AU1265" s="170" t="s">
        <v>84</v>
      </c>
      <c r="AV1265" s="168" t="s">
        <v>84</v>
      </c>
      <c r="AW1265" s="168" t="s">
        <v>31</v>
      </c>
      <c r="AX1265" s="168" t="s">
        <v>80</v>
      </c>
      <c r="AY1265" s="170" t="s">
        <v>158</v>
      </c>
    </row>
    <row r="1266" spans="1:65" s="25" customFormat="1" ht="16.5" customHeight="1">
      <c r="A1266" s="21"/>
      <c r="B1266" s="22"/>
      <c r="C1266" s="148" t="s">
        <v>1451</v>
      </c>
      <c r="D1266" s="148" t="s">
        <v>160</v>
      </c>
      <c r="E1266" s="149" t="s">
        <v>1452</v>
      </c>
      <c r="F1266" s="150" t="s">
        <v>1453</v>
      </c>
      <c r="G1266" s="151" t="s">
        <v>253</v>
      </c>
      <c r="H1266" s="152">
        <v>368.79</v>
      </c>
      <c r="I1266" s="1"/>
      <c r="J1266" s="153">
        <f>ROUND(I1266*H1266,2)</f>
        <v>0</v>
      </c>
      <c r="K1266" s="150" t="s">
        <v>164</v>
      </c>
      <c r="L1266" s="22"/>
      <c r="M1266" s="154" t="s">
        <v>1</v>
      </c>
      <c r="N1266" s="155" t="s">
        <v>40</v>
      </c>
      <c r="O1266" s="49"/>
      <c r="P1266" s="156">
        <f>O1266*H1266</f>
        <v>0</v>
      </c>
      <c r="Q1266" s="156">
        <v>1.1E-4</v>
      </c>
      <c r="R1266" s="156">
        <f>Q1266*H1266</f>
        <v>4.0566900000000003E-2</v>
      </c>
      <c r="S1266" s="156">
        <v>0</v>
      </c>
      <c r="T1266" s="157">
        <f>S1266*H1266</f>
        <v>0</v>
      </c>
      <c r="U1266" s="21"/>
      <c r="V1266" s="21"/>
      <c r="W1266" s="21"/>
      <c r="X1266" s="21"/>
      <c r="Y1266" s="21"/>
      <c r="Z1266" s="21"/>
      <c r="AA1266" s="21"/>
      <c r="AB1266" s="21"/>
      <c r="AC1266" s="21"/>
      <c r="AD1266" s="21"/>
      <c r="AE1266" s="21"/>
      <c r="AR1266" s="158" t="s">
        <v>403</v>
      </c>
      <c r="AT1266" s="158" t="s">
        <v>160</v>
      </c>
      <c r="AU1266" s="158" t="s">
        <v>84</v>
      </c>
      <c r="AY1266" s="8" t="s">
        <v>158</v>
      </c>
      <c r="BE1266" s="159">
        <f>IF(N1266="základní",J1266,0)</f>
        <v>0</v>
      </c>
      <c r="BF1266" s="159">
        <f>IF(N1266="snížená",J1266,0)</f>
        <v>0</v>
      </c>
      <c r="BG1266" s="159">
        <f>IF(N1266="zákl. přenesená",J1266,0)</f>
        <v>0</v>
      </c>
      <c r="BH1266" s="159">
        <f>IF(N1266="sníž. přenesená",J1266,0)</f>
        <v>0</v>
      </c>
      <c r="BI1266" s="159">
        <f>IF(N1266="nulová",J1266,0)</f>
        <v>0</v>
      </c>
      <c r="BJ1266" s="8" t="s">
        <v>80</v>
      </c>
      <c r="BK1266" s="159">
        <f>ROUND(I1266*H1266,2)</f>
        <v>0</v>
      </c>
      <c r="BL1266" s="8" t="s">
        <v>403</v>
      </c>
      <c r="BM1266" s="158" t="s">
        <v>1454</v>
      </c>
    </row>
    <row r="1267" spans="1:65" s="160" customFormat="1">
      <c r="B1267" s="161"/>
      <c r="D1267" s="162" t="s">
        <v>166</v>
      </c>
      <c r="E1267" s="163" t="s">
        <v>1</v>
      </c>
      <c r="F1267" s="164" t="s">
        <v>1455</v>
      </c>
      <c r="H1267" s="163" t="s">
        <v>1</v>
      </c>
      <c r="L1267" s="161"/>
      <c r="M1267" s="165"/>
      <c r="N1267" s="166"/>
      <c r="O1267" s="166"/>
      <c r="P1267" s="166"/>
      <c r="Q1267" s="166"/>
      <c r="R1267" s="166"/>
      <c r="S1267" s="166"/>
      <c r="T1267" s="167"/>
      <c r="AT1267" s="163" t="s">
        <v>166</v>
      </c>
      <c r="AU1267" s="163" t="s">
        <v>84</v>
      </c>
      <c r="AV1267" s="160" t="s">
        <v>80</v>
      </c>
      <c r="AW1267" s="160" t="s">
        <v>31</v>
      </c>
      <c r="AX1267" s="160" t="s">
        <v>75</v>
      </c>
      <c r="AY1267" s="163" t="s">
        <v>158</v>
      </c>
    </row>
    <row r="1268" spans="1:65" s="160" customFormat="1">
      <c r="B1268" s="161"/>
      <c r="D1268" s="162" t="s">
        <v>166</v>
      </c>
      <c r="E1268" s="163" t="s">
        <v>1</v>
      </c>
      <c r="F1268" s="164" t="s">
        <v>204</v>
      </c>
      <c r="H1268" s="163" t="s">
        <v>1</v>
      </c>
      <c r="L1268" s="161"/>
      <c r="M1268" s="165"/>
      <c r="N1268" s="166"/>
      <c r="O1268" s="166"/>
      <c r="P1268" s="166"/>
      <c r="Q1268" s="166"/>
      <c r="R1268" s="166"/>
      <c r="S1268" s="166"/>
      <c r="T1268" s="167"/>
      <c r="AT1268" s="163" t="s">
        <v>166</v>
      </c>
      <c r="AU1268" s="163" t="s">
        <v>84</v>
      </c>
      <c r="AV1268" s="160" t="s">
        <v>80</v>
      </c>
      <c r="AW1268" s="160" t="s">
        <v>31</v>
      </c>
      <c r="AX1268" s="160" t="s">
        <v>75</v>
      </c>
      <c r="AY1268" s="163" t="s">
        <v>158</v>
      </c>
    </row>
    <row r="1269" spans="1:65" s="168" customFormat="1" ht="33.75">
      <c r="B1269" s="169"/>
      <c r="D1269" s="162" t="s">
        <v>166</v>
      </c>
      <c r="E1269" s="170" t="s">
        <v>1</v>
      </c>
      <c r="F1269" s="171" t="s">
        <v>1456</v>
      </c>
      <c r="H1269" s="172">
        <v>10.81</v>
      </c>
      <c r="L1269" s="169"/>
      <c r="M1269" s="173"/>
      <c r="N1269" s="174"/>
      <c r="O1269" s="174"/>
      <c r="P1269" s="174"/>
      <c r="Q1269" s="174"/>
      <c r="R1269" s="174"/>
      <c r="S1269" s="174"/>
      <c r="T1269" s="175"/>
      <c r="AT1269" s="170" t="s">
        <v>166</v>
      </c>
      <c r="AU1269" s="170" t="s">
        <v>84</v>
      </c>
      <c r="AV1269" s="168" t="s">
        <v>84</v>
      </c>
      <c r="AW1269" s="168" t="s">
        <v>31</v>
      </c>
      <c r="AX1269" s="168" t="s">
        <v>75</v>
      </c>
      <c r="AY1269" s="170" t="s">
        <v>158</v>
      </c>
    </row>
    <row r="1270" spans="1:65" s="168" customFormat="1">
      <c r="B1270" s="169"/>
      <c r="D1270" s="162" t="s">
        <v>166</v>
      </c>
      <c r="E1270" s="170" t="s">
        <v>1</v>
      </c>
      <c r="F1270" s="171" t="s">
        <v>1457</v>
      </c>
      <c r="H1270" s="172">
        <v>9.02</v>
      </c>
      <c r="L1270" s="169"/>
      <c r="M1270" s="173"/>
      <c r="N1270" s="174"/>
      <c r="O1270" s="174"/>
      <c r="P1270" s="174"/>
      <c r="Q1270" s="174"/>
      <c r="R1270" s="174"/>
      <c r="S1270" s="174"/>
      <c r="T1270" s="175"/>
      <c r="AT1270" s="170" t="s">
        <v>166</v>
      </c>
      <c r="AU1270" s="170" t="s">
        <v>84</v>
      </c>
      <c r="AV1270" s="168" t="s">
        <v>84</v>
      </c>
      <c r="AW1270" s="168" t="s">
        <v>31</v>
      </c>
      <c r="AX1270" s="168" t="s">
        <v>75</v>
      </c>
      <c r="AY1270" s="170" t="s">
        <v>158</v>
      </c>
    </row>
    <row r="1271" spans="1:65" s="168" customFormat="1">
      <c r="B1271" s="169"/>
      <c r="D1271" s="162" t="s">
        <v>166</v>
      </c>
      <c r="E1271" s="170" t="s">
        <v>1</v>
      </c>
      <c r="F1271" s="171" t="s">
        <v>1458</v>
      </c>
      <c r="H1271" s="172">
        <v>8.98</v>
      </c>
      <c r="L1271" s="169"/>
      <c r="M1271" s="173"/>
      <c r="N1271" s="174"/>
      <c r="O1271" s="174"/>
      <c r="P1271" s="174"/>
      <c r="Q1271" s="174"/>
      <c r="R1271" s="174"/>
      <c r="S1271" s="174"/>
      <c r="T1271" s="175"/>
      <c r="AT1271" s="170" t="s">
        <v>166</v>
      </c>
      <c r="AU1271" s="170" t="s">
        <v>84</v>
      </c>
      <c r="AV1271" s="168" t="s">
        <v>84</v>
      </c>
      <c r="AW1271" s="168" t="s">
        <v>31</v>
      </c>
      <c r="AX1271" s="168" t="s">
        <v>75</v>
      </c>
      <c r="AY1271" s="170" t="s">
        <v>158</v>
      </c>
    </row>
    <row r="1272" spans="1:65" s="168" customFormat="1">
      <c r="B1272" s="169"/>
      <c r="D1272" s="162" t="s">
        <v>166</v>
      </c>
      <c r="E1272" s="170" t="s">
        <v>1</v>
      </c>
      <c r="F1272" s="171" t="s">
        <v>1459</v>
      </c>
      <c r="H1272" s="172">
        <v>3.3050000000000002</v>
      </c>
      <c r="L1272" s="169"/>
      <c r="M1272" s="173"/>
      <c r="N1272" s="174"/>
      <c r="O1272" s="174"/>
      <c r="P1272" s="174"/>
      <c r="Q1272" s="174"/>
      <c r="R1272" s="174"/>
      <c r="S1272" s="174"/>
      <c r="T1272" s="175"/>
      <c r="AT1272" s="170" t="s">
        <v>166</v>
      </c>
      <c r="AU1272" s="170" t="s">
        <v>84</v>
      </c>
      <c r="AV1272" s="168" t="s">
        <v>84</v>
      </c>
      <c r="AW1272" s="168" t="s">
        <v>31</v>
      </c>
      <c r="AX1272" s="168" t="s">
        <v>75</v>
      </c>
      <c r="AY1272" s="170" t="s">
        <v>158</v>
      </c>
    </row>
    <row r="1273" spans="1:65" s="168" customFormat="1">
      <c r="B1273" s="169"/>
      <c r="D1273" s="162" t="s">
        <v>166</v>
      </c>
      <c r="E1273" s="170" t="s">
        <v>1</v>
      </c>
      <c r="F1273" s="171" t="s">
        <v>1460</v>
      </c>
      <c r="H1273" s="172">
        <v>6.12</v>
      </c>
      <c r="L1273" s="169"/>
      <c r="M1273" s="173"/>
      <c r="N1273" s="174"/>
      <c r="O1273" s="174"/>
      <c r="P1273" s="174"/>
      <c r="Q1273" s="174"/>
      <c r="R1273" s="174"/>
      <c r="S1273" s="174"/>
      <c r="T1273" s="175"/>
      <c r="AT1273" s="170" t="s">
        <v>166</v>
      </c>
      <c r="AU1273" s="170" t="s">
        <v>84</v>
      </c>
      <c r="AV1273" s="168" t="s">
        <v>84</v>
      </c>
      <c r="AW1273" s="168" t="s">
        <v>31</v>
      </c>
      <c r="AX1273" s="168" t="s">
        <v>75</v>
      </c>
      <c r="AY1273" s="170" t="s">
        <v>158</v>
      </c>
    </row>
    <row r="1274" spans="1:65" s="184" customFormat="1">
      <c r="B1274" s="185"/>
      <c r="D1274" s="162" t="s">
        <v>166</v>
      </c>
      <c r="E1274" s="186" t="s">
        <v>1</v>
      </c>
      <c r="F1274" s="187" t="s">
        <v>219</v>
      </c>
      <c r="H1274" s="188">
        <v>38.234999999999999</v>
      </c>
      <c r="L1274" s="185"/>
      <c r="M1274" s="189"/>
      <c r="N1274" s="190"/>
      <c r="O1274" s="190"/>
      <c r="P1274" s="190"/>
      <c r="Q1274" s="190"/>
      <c r="R1274" s="190"/>
      <c r="S1274" s="190"/>
      <c r="T1274" s="191"/>
      <c r="AT1274" s="186" t="s">
        <v>166</v>
      </c>
      <c r="AU1274" s="186" t="s">
        <v>84</v>
      </c>
      <c r="AV1274" s="184" t="s">
        <v>87</v>
      </c>
      <c r="AW1274" s="184" t="s">
        <v>31</v>
      </c>
      <c r="AX1274" s="184" t="s">
        <v>75</v>
      </c>
      <c r="AY1274" s="186" t="s">
        <v>158</v>
      </c>
    </row>
    <row r="1275" spans="1:65" s="160" customFormat="1">
      <c r="B1275" s="161"/>
      <c r="D1275" s="162" t="s">
        <v>166</v>
      </c>
      <c r="E1275" s="163" t="s">
        <v>1</v>
      </c>
      <c r="F1275" s="164" t="s">
        <v>206</v>
      </c>
      <c r="H1275" s="163" t="s">
        <v>1</v>
      </c>
      <c r="L1275" s="161"/>
      <c r="M1275" s="165"/>
      <c r="N1275" s="166"/>
      <c r="O1275" s="166"/>
      <c r="P1275" s="166"/>
      <c r="Q1275" s="166"/>
      <c r="R1275" s="166"/>
      <c r="S1275" s="166"/>
      <c r="T1275" s="167"/>
      <c r="AT1275" s="163" t="s">
        <v>166</v>
      </c>
      <c r="AU1275" s="163" t="s">
        <v>84</v>
      </c>
      <c r="AV1275" s="160" t="s">
        <v>80</v>
      </c>
      <c r="AW1275" s="160" t="s">
        <v>31</v>
      </c>
      <c r="AX1275" s="160" t="s">
        <v>75</v>
      </c>
      <c r="AY1275" s="163" t="s">
        <v>158</v>
      </c>
    </row>
    <row r="1276" spans="1:65" s="168" customFormat="1">
      <c r="B1276" s="169"/>
      <c r="D1276" s="162" t="s">
        <v>166</v>
      </c>
      <c r="E1276" s="170" t="s">
        <v>1</v>
      </c>
      <c r="F1276" s="171" t="s">
        <v>1461</v>
      </c>
      <c r="H1276" s="172">
        <v>6.14</v>
      </c>
      <c r="L1276" s="169"/>
      <c r="M1276" s="173"/>
      <c r="N1276" s="174"/>
      <c r="O1276" s="174"/>
      <c r="P1276" s="174"/>
      <c r="Q1276" s="174"/>
      <c r="R1276" s="174"/>
      <c r="S1276" s="174"/>
      <c r="T1276" s="175"/>
      <c r="AT1276" s="170" t="s">
        <v>166</v>
      </c>
      <c r="AU1276" s="170" t="s">
        <v>84</v>
      </c>
      <c r="AV1276" s="168" t="s">
        <v>84</v>
      </c>
      <c r="AW1276" s="168" t="s">
        <v>31</v>
      </c>
      <c r="AX1276" s="168" t="s">
        <v>75</v>
      </c>
      <c r="AY1276" s="170" t="s">
        <v>158</v>
      </c>
    </row>
    <row r="1277" spans="1:65" s="168" customFormat="1">
      <c r="B1277" s="169"/>
      <c r="D1277" s="162" t="s">
        <v>166</v>
      </c>
      <c r="E1277" s="170" t="s">
        <v>1</v>
      </c>
      <c r="F1277" s="171" t="s">
        <v>1462</v>
      </c>
      <c r="H1277" s="172">
        <v>6.4</v>
      </c>
      <c r="L1277" s="169"/>
      <c r="M1277" s="173"/>
      <c r="N1277" s="174"/>
      <c r="O1277" s="174"/>
      <c r="P1277" s="174"/>
      <c r="Q1277" s="174"/>
      <c r="R1277" s="174"/>
      <c r="S1277" s="174"/>
      <c r="T1277" s="175"/>
      <c r="AT1277" s="170" t="s">
        <v>166</v>
      </c>
      <c r="AU1277" s="170" t="s">
        <v>84</v>
      </c>
      <c r="AV1277" s="168" t="s">
        <v>84</v>
      </c>
      <c r="AW1277" s="168" t="s">
        <v>31</v>
      </c>
      <c r="AX1277" s="168" t="s">
        <v>75</v>
      </c>
      <c r="AY1277" s="170" t="s">
        <v>158</v>
      </c>
    </row>
    <row r="1278" spans="1:65" s="168" customFormat="1">
      <c r="B1278" s="169"/>
      <c r="D1278" s="162" t="s">
        <v>166</v>
      </c>
      <c r="E1278" s="170" t="s">
        <v>1</v>
      </c>
      <c r="F1278" s="171" t="s">
        <v>1463</v>
      </c>
      <c r="H1278" s="172">
        <v>6.94</v>
      </c>
      <c r="L1278" s="169"/>
      <c r="M1278" s="173"/>
      <c r="N1278" s="174"/>
      <c r="O1278" s="174"/>
      <c r="P1278" s="174"/>
      <c r="Q1278" s="174"/>
      <c r="R1278" s="174"/>
      <c r="S1278" s="174"/>
      <c r="T1278" s="175"/>
      <c r="AT1278" s="170" t="s">
        <v>166</v>
      </c>
      <c r="AU1278" s="170" t="s">
        <v>84</v>
      </c>
      <c r="AV1278" s="168" t="s">
        <v>84</v>
      </c>
      <c r="AW1278" s="168" t="s">
        <v>31</v>
      </c>
      <c r="AX1278" s="168" t="s">
        <v>75</v>
      </c>
      <c r="AY1278" s="170" t="s">
        <v>158</v>
      </c>
    </row>
    <row r="1279" spans="1:65" s="168" customFormat="1">
      <c r="B1279" s="169"/>
      <c r="D1279" s="162" t="s">
        <v>166</v>
      </c>
      <c r="E1279" s="170" t="s">
        <v>1</v>
      </c>
      <c r="F1279" s="171" t="s">
        <v>1464</v>
      </c>
      <c r="H1279" s="172">
        <v>6.38</v>
      </c>
      <c r="L1279" s="169"/>
      <c r="M1279" s="173"/>
      <c r="N1279" s="174"/>
      <c r="O1279" s="174"/>
      <c r="P1279" s="174"/>
      <c r="Q1279" s="174"/>
      <c r="R1279" s="174"/>
      <c r="S1279" s="174"/>
      <c r="T1279" s="175"/>
      <c r="AT1279" s="170" t="s">
        <v>166</v>
      </c>
      <c r="AU1279" s="170" t="s">
        <v>84</v>
      </c>
      <c r="AV1279" s="168" t="s">
        <v>84</v>
      </c>
      <c r="AW1279" s="168" t="s">
        <v>31</v>
      </c>
      <c r="AX1279" s="168" t="s">
        <v>75</v>
      </c>
      <c r="AY1279" s="170" t="s">
        <v>158</v>
      </c>
    </row>
    <row r="1280" spans="1:65" s="168" customFormat="1">
      <c r="B1280" s="169"/>
      <c r="D1280" s="162" t="s">
        <v>166</v>
      </c>
      <c r="E1280" s="170" t="s">
        <v>1</v>
      </c>
      <c r="F1280" s="171" t="s">
        <v>1465</v>
      </c>
      <c r="H1280" s="172">
        <v>6.94</v>
      </c>
      <c r="L1280" s="169"/>
      <c r="M1280" s="173"/>
      <c r="N1280" s="174"/>
      <c r="O1280" s="174"/>
      <c r="P1280" s="174"/>
      <c r="Q1280" s="174"/>
      <c r="R1280" s="174"/>
      <c r="S1280" s="174"/>
      <c r="T1280" s="175"/>
      <c r="AT1280" s="170" t="s">
        <v>166</v>
      </c>
      <c r="AU1280" s="170" t="s">
        <v>84</v>
      </c>
      <c r="AV1280" s="168" t="s">
        <v>84</v>
      </c>
      <c r="AW1280" s="168" t="s">
        <v>31</v>
      </c>
      <c r="AX1280" s="168" t="s">
        <v>75</v>
      </c>
      <c r="AY1280" s="170" t="s">
        <v>158</v>
      </c>
    </row>
    <row r="1281" spans="2:51" s="168" customFormat="1">
      <c r="B1281" s="169"/>
      <c r="D1281" s="162" t="s">
        <v>166</v>
      </c>
      <c r="E1281" s="170" t="s">
        <v>1</v>
      </c>
      <c r="F1281" s="171" t="s">
        <v>1466</v>
      </c>
      <c r="H1281" s="172">
        <v>6.38</v>
      </c>
      <c r="L1281" s="169"/>
      <c r="M1281" s="173"/>
      <c r="N1281" s="174"/>
      <c r="O1281" s="174"/>
      <c r="P1281" s="174"/>
      <c r="Q1281" s="174"/>
      <c r="R1281" s="174"/>
      <c r="S1281" s="174"/>
      <c r="T1281" s="175"/>
      <c r="AT1281" s="170" t="s">
        <v>166</v>
      </c>
      <c r="AU1281" s="170" t="s">
        <v>84</v>
      </c>
      <c r="AV1281" s="168" t="s">
        <v>84</v>
      </c>
      <c r="AW1281" s="168" t="s">
        <v>31</v>
      </c>
      <c r="AX1281" s="168" t="s">
        <v>75</v>
      </c>
      <c r="AY1281" s="170" t="s">
        <v>158</v>
      </c>
    </row>
    <row r="1282" spans="2:51" s="168" customFormat="1">
      <c r="B1282" s="169"/>
      <c r="D1282" s="162" t="s">
        <v>166</v>
      </c>
      <c r="E1282" s="170" t="s">
        <v>1</v>
      </c>
      <c r="F1282" s="171" t="s">
        <v>1467</v>
      </c>
      <c r="H1282" s="172">
        <v>6.94</v>
      </c>
      <c r="L1282" s="169"/>
      <c r="M1282" s="173"/>
      <c r="N1282" s="174"/>
      <c r="O1282" s="174"/>
      <c r="P1282" s="174"/>
      <c r="Q1282" s="174"/>
      <c r="R1282" s="174"/>
      <c r="S1282" s="174"/>
      <c r="T1282" s="175"/>
      <c r="AT1282" s="170" t="s">
        <v>166</v>
      </c>
      <c r="AU1282" s="170" t="s">
        <v>84</v>
      </c>
      <c r="AV1282" s="168" t="s">
        <v>84</v>
      </c>
      <c r="AW1282" s="168" t="s">
        <v>31</v>
      </c>
      <c r="AX1282" s="168" t="s">
        <v>75</v>
      </c>
      <c r="AY1282" s="170" t="s">
        <v>158</v>
      </c>
    </row>
    <row r="1283" spans="2:51" s="168" customFormat="1">
      <c r="B1283" s="169"/>
      <c r="D1283" s="162" t="s">
        <v>166</v>
      </c>
      <c r="E1283" s="170" t="s">
        <v>1</v>
      </c>
      <c r="F1283" s="171" t="s">
        <v>1468</v>
      </c>
      <c r="H1283" s="172">
        <v>7.28</v>
      </c>
      <c r="L1283" s="169"/>
      <c r="M1283" s="173"/>
      <c r="N1283" s="174"/>
      <c r="O1283" s="174"/>
      <c r="P1283" s="174"/>
      <c r="Q1283" s="174"/>
      <c r="R1283" s="174"/>
      <c r="S1283" s="174"/>
      <c r="T1283" s="175"/>
      <c r="AT1283" s="170" t="s">
        <v>166</v>
      </c>
      <c r="AU1283" s="170" t="s">
        <v>84</v>
      </c>
      <c r="AV1283" s="168" t="s">
        <v>84</v>
      </c>
      <c r="AW1283" s="168" t="s">
        <v>31</v>
      </c>
      <c r="AX1283" s="168" t="s">
        <v>75</v>
      </c>
      <c r="AY1283" s="170" t="s">
        <v>158</v>
      </c>
    </row>
    <row r="1284" spans="2:51" s="168" customFormat="1">
      <c r="B1284" s="169"/>
      <c r="D1284" s="162" t="s">
        <v>166</v>
      </c>
      <c r="E1284" s="170" t="s">
        <v>1</v>
      </c>
      <c r="F1284" s="171" t="s">
        <v>1469</v>
      </c>
      <c r="H1284" s="172">
        <v>7.28</v>
      </c>
      <c r="L1284" s="169"/>
      <c r="M1284" s="173"/>
      <c r="N1284" s="174"/>
      <c r="O1284" s="174"/>
      <c r="P1284" s="174"/>
      <c r="Q1284" s="174"/>
      <c r="R1284" s="174"/>
      <c r="S1284" s="174"/>
      <c r="T1284" s="175"/>
      <c r="AT1284" s="170" t="s">
        <v>166</v>
      </c>
      <c r="AU1284" s="170" t="s">
        <v>84</v>
      </c>
      <c r="AV1284" s="168" t="s">
        <v>84</v>
      </c>
      <c r="AW1284" s="168" t="s">
        <v>31</v>
      </c>
      <c r="AX1284" s="168" t="s">
        <v>75</v>
      </c>
      <c r="AY1284" s="170" t="s">
        <v>158</v>
      </c>
    </row>
    <row r="1285" spans="2:51" s="168" customFormat="1">
      <c r="B1285" s="169"/>
      <c r="D1285" s="162" t="s">
        <v>166</v>
      </c>
      <c r="E1285" s="170" t="s">
        <v>1</v>
      </c>
      <c r="F1285" s="171" t="s">
        <v>1470</v>
      </c>
      <c r="H1285" s="172">
        <v>6.94</v>
      </c>
      <c r="L1285" s="169"/>
      <c r="M1285" s="173"/>
      <c r="N1285" s="174"/>
      <c r="O1285" s="174"/>
      <c r="P1285" s="174"/>
      <c r="Q1285" s="174"/>
      <c r="R1285" s="174"/>
      <c r="S1285" s="174"/>
      <c r="T1285" s="175"/>
      <c r="AT1285" s="170" t="s">
        <v>166</v>
      </c>
      <c r="AU1285" s="170" t="s">
        <v>84</v>
      </c>
      <c r="AV1285" s="168" t="s">
        <v>84</v>
      </c>
      <c r="AW1285" s="168" t="s">
        <v>31</v>
      </c>
      <c r="AX1285" s="168" t="s">
        <v>75</v>
      </c>
      <c r="AY1285" s="170" t="s">
        <v>158</v>
      </c>
    </row>
    <row r="1286" spans="2:51" s="168" customFormat="1">
      <c r="B1286" s="169"/>
      <c r="D1286" s="162" t="s">
        <v>166</v>
      </c>
      <c r="E1286" s="170" t="s">
        <v>1</v>
      </c>
      <c r="F1286" s="171" t="s">
        <v>1471</v>
      </c>
      <c r="H1286" s="172">
        <v>6.94</v>
      </c>
      <c r="L1286" s="169"/>
      <c r="M1286" s="173"/>
      <c r="N1286" s="174"/>
      <c r="O1286" s="174"/>
      <c r="P1286" s="174"/>
      <c r="Q1286" s="174"/>
      <c r="R1286" s="174"/>
      <c r="S1286" s="174"/>
      <c r="T1286" s="175"/>
      <c r="AT1286" s="170" t="s">
        <v>166</v>
      </c>
      <c r="AU1286" s="170" t="s">
        <v>84</v>
      </c>
      <c r="AV1286" s="168" t="s">
        <v>84</v>
      </c>
      <c r="AW1286" s="168" t="s">
        <v>31</v>
      </c>
      <c r="AX1286" s="168" t="s">
        <v>75</v>
      </c>
      <c r="AY1286" s="170" t="s">
        <v>158</v>
      </c>
    </row>
    <row r="1287" spans="2:51" s="168" customFormat="1">
      <c r="B1287" s="169"/>
      <c r="D1287" s="162" t="s">
        <v>166</v>
      </c>
      <c r="E1287" s="170" t="s">
        <v>1</v>
      </c>
      <c r="F1287" s="171" t="s">
        <v>1472</v>
      </c>
      <c r="H1287" s="172">
        <v>6.38</v>
      </c>
      <c r="L1287" s="169"/>
      <c r="M1287" s="173"/>
      <c r="N1287" s="174"/>
      <c r="O1287" s="174"/>
      <c r="P1287" s="174"/>
      <c r="Q1287" s="174"/>
      <c r="R1287" s="174"/>
      <c r="S1287" s="174"/>
      <c r="T1287" s="175"/>
      <c r="AT1287" s="170" t="s">
        <v>166</v>
      </c>
      <c r="AU1287" s="170" t="s">
        <v>84</v>
      </c>
      <c r="AV1287" s="168" t="s">
        <v>84</v>
      </c>
      <c r="AW1287" s="168" t="s">
        <v>31</v>
      </c>
      <c r="AX1287" s="168" t="s">
        <v>75</v>
      </c>
      <c r="AY1287" s="170" t="s">
        <v>158</v>
      </c>
    </row>
    <row r="1288" spans="2:51" s="168" customFormat="1">
      <c r="B1288" s="169"/>
      <c r="D1288" s="162" t="s">
        <v>166</v>
      </c>
      <c r="E1288" s="170" t="s">
        <v>1</v>
      </c>
      <c r="F1288" s="171" t="s">
        <v>1473</v>
      </c>
      <c r="H1288" s="172">
        <v>5.78</v>
      </c>
      <c r="L1288" s="169"/>
      <c r="M1288" s="173"/>
      <c r="N1288" s="174"/>
      <c r="O1288" s="174"/>
      <c r="P1288" s="174"/>
      <c r="Q1288" s="174"/>
      <c r="R1288" s="174"/>
      <c r="S1288" s="174"/>
      <c r="T1288" s="175"/>
      <c r="AT1288" s="170" t="s">
        <v>166</v>
      </c>
      <c r="AU1288" s="170" t="s">
        <v>84</v>
      </c>
      <c r="AV1288" s="168" t="s">
        <v>84</v>
      </c>
      <c r="AW1288" s="168" t="s">
        <v>31</v>
      </c>
      <c r="AX1288" s="168" t="s">
        <v>75</v>
      </c>
      <c r="AY1288" s="170" t="s">
        <v>158</v>
      </c>
    </row>
    <row r="1289" spans="2:51" s="168" customFormat="1">
      <c r="B1289" s="169"/>
      <c r="D1289" s="162" t="s">
        <v>166</v>
      </c>
      <c r="E1289" s="170" t="s">
        <v>1</v>
      </c>
      <c r="F1289" s="171" t="s">
        <v>1474</v>
      </c>
      <c r="H1289" s="172">
        <v>5.92</v>
      </c>
      <c r="L1289" s="169"/>
      <c r="M1289" s="173"/>
      <c r="N1289" s="174"/>
      <c r="O1289" s="174"/>
      <c r="P1289" s="174"/>
      <c r="Q1289" s="174"/>
      <c r="R1289" s="174"/>
      <c r="S1289" s="174"/>
      <c r="T1289" s="175"/>
      <c r="AT1289" s="170" t="s">
        <v>166</v>
      </c>
      <c r="AU1289" s="170" t="s">
        <v>84</v>
      </c>
      <c r="AV1289" s="168" t="s">
        <v>84</v>
      </c>
      <c r="AW1289" s="168" t="s">
        <v>31</v>
      </c>
      <c r="AX1289" s="168" t="s">
        <v>75</v>
      </c>
      <c r="AY1289" s="170" t="s">
        <v>158</v>
      </c>
    </row>
    <row r="1290" spans="2:51" s="168" customFormat="1">
      <c r="B1290" s="169"/>
      <c r="D1290" s="162" t="s">
        <v>166</v>
      </c>
      <c r="E1290" s="170" t="s">
        <v>1</v>
      </c>
      <c r="F1290" s="171" t="s">
        <v>1475</v>
      </c>
      <c r="H1290" s="172">
        <v>5.5</v>
      </c>
      <c r="L1290" s="169"/>
      <c r="M1290" s="173"/>
      <c r="N1290" s="174"/>
      <c r="O1290" s="174"/>
      <c r="P1290" s="174"/>
      <c r="Q1290" s="174"/>
      <c r="R1290" s="174"/>
      <c r="S1290" s="174"/>
      <c r="T1290" s="175"/>
      <c r="AT1290" s="170" t="s">
        <v>166</v>
      </c>
      <c r="AU1290" s="170" t="s">
        <v>84</v>
      </c>
      <c r="AV1290" s="168" t="s">
        <v>84</v>
      </c>
      <c r="AW1290" s="168" t="s">
        <v>31</v>
      </c>
      <c r="AX1290" s="168" t="s">
        <v>75</v>
      </c>
      <c r="AY1290" s="170" t="s">
        <v>158</v>
      </c>
    </row>
    <row r="1291" spans="2:51" s="168" customFormat="1">
      <c r="B1291" s="169"/>
      <c r="D1291" s="162" t="s">
        <v>166</v>
      </c>
      <c r="E1291" s="170" t="s">
        <v>1</v>
      </c>
      <c r="F1291" s="171" t="s">
        <v>1476</v>
      </c>
      <c r="H1291" s="172">
        <v>8.74</v>
      </c>
      <c r="L1291" s="169"/>
      <c r="M1291" s="173"/>
      <c r="N1291" s="174"/>
      <c r="O1291" s="174"/>
      <c r="P1291" s="174"/>
      <c r="Q1291" s="174"/>
      <c r="R1291" s="174"/>
      <c r="S1291" s="174"/>
      <c r="T1291" s="175"/>
      <c r="AT1291" s="170" t="s">
        <v>166</v>
      </c>
      <c r="AU1291" s="170" t="s">
        <v>84</v>
      </c>
      <c r="AV1291" s="168" t="s">
        <v>84</v>
      </c>
      <c r="AW1291" s="168" t="s">
        <v>31</v>
      </c>
      <c r="AX1291" s="168" t="s">
        <v>75</v>
      </c>
      <c r="AY1291" s="170" t="s">
        <v>158</v>
      </c>
    </row>
    <row r="1292" spans="2:51" s="168" customFormat="1">
      <c r="B1292" s="169"/>
      <c r="D1292" s="162" t="s">
        <v>166</v>
      </c>
      <c r="E1292" s="170" t="s">
        <v>1</v>
      </c>
      <c r="F1292" s="171" t="s">
        <v>1477</v>
      </c>
      <c r="H1292" s="172">
        <v>3.3050000000000002</v>
      </c>
      <c r="L1292" s="169"/>
      <c r="M1292" s="173"/>
      <c r="N1292" s="174"/>
      <c r="O1292" s="174"/>
      <c r="P1292" s="174"/>
      <c r="Q1292" s="174"/>
      <c r="R1292" s="174"/>
      <c r="S1292" s="174"/>
      <c r="T1292" s="175"/>
      <c r="AT1292" s="170" t="s">
        <v>166</v>
      </c>
      <c r="AU1292" s="170" t="s">
        <v>84</v>
      </c>
      <c r="AV1292" s="168" t="s">
        <v>84</v>
      </c>
      <c r="AW1292" s="168" t="s">
        <v>31</v>
      </c>
      <c r="AX1292" s="168" t="s">
        <v>75</v>
      </c>
      <c r="AY1292" s="170" t="s">
        <v>158</v>
      </c>
    </row>
    <row r="1293" spans="2:51" s="184" customFormat="1">
      <c r="B1293" s="185"/>
      <c r="D1293" s="162" t="s">
        <v>166</v>
      </c>
      <c r="E1293" s="186" t="s">
        <v>1</v>
      </c>
      <c r="F1293" s="187" t="s">
        <v>219</v>
      </c>
      <c r="H1293" s="188">
        <v>110.185</v>
      </c>
      <c r="L1293" s="185"/>
      <c r="M1293" s="189"/>
      <c r="N1293" s="190"/>
      <c r="O1293" s="190"/>
      <c r="P1293" s="190"/>
      <c r="Q1293" s="190"/>
      <c r="R1293" s="190"/>
      <c r="S1293" s="190"/>
      <c r="T1293" s="191"/>
      <c r="AT1293" s="186" t="s">
        <v>166</v>
      </c>
      <c r="AU1293" s="186" t="s">
        <v>84</v>
      </c>
      <c r="AV1293" s="184" t="s">
        <v>87</v>
      </c>
      <c r="AW1293" s="184" t="s">
        <v>31</v>
      </c>
      <c r="AX1293" s="184" t="s">
        <v>75</v>
      </c>
      <c r="AY1293" s="186" t="s">
        <v>158</v>
      </c>
    </row>
    <row r="1294" spans="2:51" s="160" customFormat="1">
      <c r="B1294" s="161"/>
      <c r="D1294" s="162" t="s">
        <v>166</v>
      </c>
      <c r="E1294" s="163" t="s">
        <v>1</v>
      </c>
      <c r="F1294" s="164" t="s">
        <v>293</v>
      </c>
      <c r="H1294" s="163" t="s">
        <v>1</v>
      </c>
      <c r="L1294" s="161"/>
      <c r="M1294" s="165"/>
      <c r="N1294" s="166"/>
      <c r="O1294" s="166"/>
      <c r="P1294" s="166"/>
      <c r="Q1294" s="166"/>
      <c r="R1294" s="166"/>
      <c r="S1294" s="166"/>
      <c r="T1294" s="167"/>
      <c r="AT1294" s="163" t="s">
        <v>166</v>
      </c>
      <c r="AU1294" s="163" t="s">
        <v>84</v>
      </c>
      <c r="AV1294" s="160" t="s">
        <v>80</v>
      </c>
      <c r="AW1294" s="160" t="s">
        <v>31</v>
      </c>
      <c r="AX1294" s="160" t="s">
        <v>75</v>
      </c>
      <c r="AY1294" s="163" t="s">
        <v>158</v>
      </c>
    </row>
    <row r="1295" spans="2:51" s="168" customFormat="1">
      <c r="B1295" s="169"/>
      <c r="D1295" s="162" t="s">
        <v>166</v>
      </c>
      <c r="E1295" s="170" t="s">
        <v>1</v>
      </c>
      <c r="F1295" s="171" t="s">
        <v>1478</v>
      </c>
      <c r="H1295" s="172">
        <v>220.37</v>
      </c>
      <c r="L1295" s="169"/>
      <c r="M1295" s="173"/>
      <c r="N1295" s="174"/>
      <c r="O1295" s="174"/>
      <c r="P1295" s="174"/>
      <c r="Q1295" s="174"/>
      <c r="R1295" s="174"/>
      <c r="S1295" s="174"/>
      <c r="T1295" s="175"/>
      <c r="AT1295" s="170" t="s">
        <v>166</v>
      </c>
      <c r="AU1295" s="170" t="s">
        <v>84</v>
      </c>
      <c r="AV1295" s="168" t="s">
        <v>84</v>
      </c>
      <c r="AW1295" s="168" t="s">
        <v>31</v>
      </c>
      <c r="AX1295" s="168" t="s">
        <v>75</v>
      </c>
      <c r="AY1295" s="170" t="s">
        <v>158</v>
      </c>
    </row>
    <row r="1296" spans="2:51" s="184" customFormat="1">
      <c r="B1296" s="185"/>
      <c r="D1296" s="162" t="s">
        <v>166</v>
      </c>
      <c r="E1296" s="186" t="s">
        <v>1</v>
      </c>
      <c r="F1296" s="187" t="s">
        <v>219</v>
      </c>
      <c r="H1296" s="188">
        <v>220.37</v>
      </c>
      <c r="L1296" s="185"/>
      <c r="M1296" s="189"/>
      <c r="N1296" s="190"/>
      <c r="O1296" s="190"/>
      <c r="P1296" s="190"/>
      <c r="Q1296" s="190"/>
      <c r="R1296" s="190"/>
      <c r="S1296" s="190"/>
      <c r="T1296" s="191"/>
      <c r="AT1296" s="186" t="s">
        <v>166</v>
      </c>
      <c r="AU1296" s="186" t="s">
        <v>84</v>
      </c>
      <c r="AV1296" s="184" t="s">
        <v>87</v>
      </c>
      <c r="AW1296" s="184" t="s">
        <v>31</v>
      </c>
      <c r="AX1296" s="184" t="s">
        <v>75</v>
      </c>
      <c r="AY1296" s="186" t="s">
        <v>158</v>
      </c>
    </row>
    <row r="1297" spans="1:65" s="176" customFormat="1">
      <c r="B1297" s="177"/>
      <c r="D1297" s="162" t="s">
        <v>166</v>
      </c>
      <c r="E1297" s="178" t="s">
        <v>1</v>
      </c>
      <c r="F1297" s="179" t="s">
        <v>198</v>
      </c>
      <c r="H1297" s="180">
        <v>368.78999999999996</v>
      </c>
      <c r="L1297" s="177"/>
      <c r="M1297" s="181"/>
      <c r="N1297" s="182"/>
      <c r="O1297" s="182"/>
      <c r="P1297" s="182"/>
      <c r="Q1297" s="182"/>
      <c r="R1297" s="182"/>
      <c r="S1297" s="182"/>
      <c r="T1297" s="183"/>
      <c r="AT1297" s="178" t="s">
        <v>166</v>
      </c>
      <c r="AU1297" s="178" t="s">
        <v>84</v>
      </c>
      <c r="AV1297" s="176" t="s">
        <v>90</v>
      </c>
      <c r="AW1297" s="176" t="s">
        <v>31</v>
      </c>
      <c r="AX1297" s="176" t="s">
        <v>80</v>
      </c>
      <c r="AY1297" s="178" t="s">
        <v>158</v>
      </c>
    </row>
    <row r="1298" spans="1:65" s="25" customFormat="1" ht="16.5" customHeight="1">
      <c r="A1298" s="21"/>
      <c r="B1298" s="22"/>
      <c r="C1298" s="148" t="s">
        <v>1479</v>
      </c>
      <c r="D1298" s="148" t="s">
        <v>160</v>
      </c>
      <c r="E1298" s="149" t="s">
        <v>1480</v>
      </c>
      <c r="F1298" s="150" t="s">
        <v>1481</v>
      </c>
      <c r="G1298" s="151" t="s">
        <v>173</v>
      </c>
      <c r="H1298" s="152">
        <v>188</v>
      </c>
      <c r="I1298" s="1"/>
      <c r="J1298" s="153">
        <f>ROUND(I1298*H1298,2)</f>
        <v>0</v>
      </c>
      <c r="K1298" s="150" t="s">
        <v>164</v>
      </c>
      <c r="L1298" s="22"/>
      <c r="M1298" s="154" t="s">
        <v>1</v>
      </c>
      <c r="N1298" s="155" t="s">
        <v>40</v>
      </c>
      <c r="O1298" s="49"/>
      <c r="P1298" s="156">
        <f>O1298*H1298</f>
        <v>0</v>
      </c>
      <c r="Q1298" s="156">
        <v>0</v>
      </c>
      <c r="R1298" s="156">
        <f>Q1298*H1298</f>
        <v>0</v>
      </c>
      <c r="S1298" s="156">
        <v>0</v>
      </c>
      <c r="T1298" s="157">
        <f>S1298*H1298</f>
        <v>0</v>
      </c>
      <c r="U1298" s="21"/>
      <c r="V1298" s="21"/>
      <c r="W1298" s="21"/>
      <c r="X1298" s="21"/>
      <c r="Y1298" s="21"/>
      <c r="Z1298" s="21"/>
      <c r="AA1298" s="21"/>
      <c r="AB1298" s="21"/>
      <c r="AC1298" s="21"/>
      <c r="AD1298" s="21"/>
      <c r="AE1298" s="21"/>
      <c r="AR1298" s="158" t="s">
        <v>403</v>
      </c>
      <c r="AT1298" s="158" t="s">
        <v>160</v>
      </c>
      <c r="AU1298" s="158" t="s">
        <v>84</v>
      </c>
      <c r="AY1298" s="8" t="s">
        <v>158</v>
      </c>
      <c r="BE1298" s="159">
        <f>IF(N1298="základní",J1298,0)</f>
        <v>0</v>
      </c>
      <c r="BF1298" s="159">
        <f>IF(N1298="snížená",J1298,0)</f>
        <v>0</v>
      </c>
      <c r="BG1298" s="159">
        <f>IF(N1298="zákl. přenesená",J1298,0)</f>
        <v>0</v>
      </c>
      <c r="BH1298" s="159">
        <f>IF(N1298="sníž. přenesená",J1298,0)</f>
        <v>0</v>
      </c>
      <c r="BI1298" s="159">
        <f>IF(N1298="nulová",J1298,0)</f>
        <v>0</v>
      </c>
      <c r="BJ1298" s="8" t="s">
        <v>80</v>
      </c>
      <c r="BK1298" s="159">
        <f>ROUND(I1298*H1298,2)</f>
        <v>0</v>
      </c>
      <c r="BL1298" s="8" t="s">
        <v>403</v>
      </c>
      <c r="BM1298" s="158" t="s">
        <v>1482</v>
      </c>
    </row>
    <row r="1299" spans="1:65" s="168" customFormat="1">
      <c r="B1299" s="169"/>
      <c r="D1299" s="162" t="s">
        <v>166</v>
      </c>
      <c r="E1299" s="170" t="s">
        <v>1</v>
      </c>
      <c r="F1299" s="171" t="s">
        <v>1483</v>
      </c>
      <c r="H1299" s="172">
        <v>188</v>
      </c>
      <c r="L1299" s="169"/>
      <c r="M1299" s="173"/>
      <c r="N1299" s="174"/>
      <c r="O1299" s="174"/>
      <c r="P1299" s="174"/>
      <c r="Q1299" s="174"/>
      <c r="R1299" s="174"/>
      <c r="S1299" s="174"/>
      <c r="T1299" s="175"/>
      <c r="AT1299" s="170" t="s">
        <v>166</v>
      </c>
      <c r="AU1299" s="170" t="s">
        <v>84</v>
      </c>
      <c r="AV1299" s="168" t="s">
        <v>84</v>
      </c>
      <c r="AW1299" s="168" t="s">
        <v>31</v>
      </c>
      <c r="AX1299" s="168" t="s">
        <v>80</v>
      </c>
      <c r="AY1299" s="170" t="s">
        <v>158</v>
      </c>
    </row>
    <row r="1300" spans="1:65" s="25" customFormat="1" ht="24.2" customHeight="1">
      <c r="A1300" s="21"/>
      <c r="B1300" s="22"/>
      <c r="C1300" s="148" t="s">
        <v>1484</v>
      </c>
      <c r="D1300" s="148" t="s">
        <v>160</v>
      </c>
      <c r="E1300" s="149" t="s">
        <v>1485</v>
      </c>
      <c r="F1300" s="150" t="s">
        <v>1486</v>
      </c>
      <c r="G1300" s="151" t="s">
        <v>189</v>
      </c>
      <c r="H1300" s="152">
        <v>684.64200000000005</v>
      </c>
      <c r="I1300" s="1"/>
      <c r="J1300" s="153">
        <f>ROUND(I1300*H1300,2)</f>
        <v>0</v>
      </c>
      <c r="K1300" s="150" t="s">
        <v>164</v>
      </c>
      <c r="L1300" s="22"/>
      <c r="M1300" s="154" t="s">
        <v>1</v>
      </c>
      <c r="N1300" s="155" t="s">
        <v>40</v>
      </c>
      <c r="O1300" s="49"/>
      <c r="P1300" s="156">
        <f>O1300*H1300</f>
        <v>0</v>
      </c>
      <c r="Q1300" s="156">
        <v>5.0000000000000002E-5</v>
      </c>
      <c r="R1300" s="156">
        <f>Q1300*H1300</f>
        <v>3.4232100000000001E-2</v>
      </c>
      <c r="S1300" s="156">
        <v>0</v>
      </c>
      <c r="T1300" s="157">
        <f>S1300*H1300</f>
        <v>0</v>
      </c>
      <c r="U1300" s="21"/>
      <c r="V1300" s="21"/>
      <c r="W1300" s="21"/>
      <c r="X1300" s="21"/>
      <c r="Y1300" s="21"/>
      <c r="Z1300" s="21"/>
      <c r="AA1300" s="21"/>
      <c r="AB1300" s="21"/>
      <c r="AC1300" s="21"/>
      <c r="AD1300" s="21"/>
      <c r="AE1300" s="21"/>
      <c r="AR1300" s="158" t="s">
        <v>403</v>
      </c>
      <c r="AT1300" s="158" t="s">
        <v>160</v>
      </c>
      <c r="AU1300" s="158" t="s">
        <v>84</v>
      </c>
      <c r="AY1300" s="8" t="s">
        <v>158</v>
      </c>
      <c r="BE1300" s="159">
        <f>IF(N1300="základní",J1300,0)</f>
        <v>0</v>
      </c>
      <c r="BF1300" s="159">
        <f>IF(N1300="snížená",J1300,0)</f>
        <v>0</v>
      </c>
      <c r="BG1300" s="159">
        <f>IF(N1300="zákl. přenesená",J1300,0)</f>
        <v>0</v>
      </c>
      <c r="BH1300" s="159">
        <f>IF(N1300="sníž. přenesená",J1300,0)</f>
        <v>0</v>
      </c>
      <c r="BI1300" s="159">
        <f>IF(N1300="nulová",J1300,0)</f>
        <v>0</v>
      </c>
      <c r="BJ1300" s="8" t="s">
        <v>80</v>
      </c>
      <c r="BK1300" s="159">
        <f>ROUND(I1300*H1300,2)</f>
        <v>0</v>
      </c>
      <c r="BL1300" s="8" t="s">
        <v>403</v>
      </c>
      <c r="BM1300" s="158" t="s">
        <v>1487</v>
      </c>
    </row>
    <row r="1301" spans="1:65" s="25" customFormat="1" ht="24.2" customHeight="1">
      <c r="A1301" s="21"/>
      <c r="B1301" s="22"/>
      <c r="C1301" s="148" t="s">
        <v>1488</v>
      </c>
      <c r="D1301" s="148" t="s">
        <v>160</v>
      </c>
      <c r="E1301" s="149" t="s">
        <v>1489</v>
      </c>
      <c r="F1301" s="150" t="s">
        <v>1490</v>
      </c>
      <c r="G1301" s="151" t="s">
        <v>884</v>
      </c>
      <c r="H1301" s="3"/>
      <c r="I1301" s="1"/>
      <c r="J1301" s="153">
        <f>ROUND(I1301*H1301,2)</f>
        <v>0</v>
      </c>
      <c r="K1301" s="150" t="s">
        <v>164</v>
      </c>
      <c r="L1301" s="22"/>
      <c r="M1301" s="154" t="s">
        <v>1</v>
      </c>
      <c r="N1301" s="155" t="s">
        <v>40</v>
      </c>
      <c r="O1301" s="49"/>
      <c r="P1301" s="156">
        <f>O1301*H1301</f>
        <v>0</v>
      </c>
      <c r="Q1301" s="156">
        <v>0</v>
      </c>
      <c r="R1301" s="156">
        <f>Q1301*H1301</f>
        <v>0</v>
      </c>
      <c r="S1301" s="156">
        <v>0</v>
      </c>
      <c r="T1301" s="157">
        <f>S1301*H1301</f>
        <v>0</v>
      </c>
      <c r="U1301" s="21"/>
      <c r="V1301" s="21"/>
      <c r="W1301" s="21"/>
      <c r="X1301" s="21"/>
      <c r="Y1301" s="21"/>
      <c r="Z1301" s="21"/>
      <c r="AA1301" s="21"/>
      <c r="AB1301" s="21"/>
      <c r="AC1301" s="21"/>
      <c r="AD1301" s="21"/>
      <c r="AE1301" s="21"/>
      <c r="AR1301" s="158" t="s">
        <v>403</v>
      </c>
      <c r="AT1301" s="158" t="s">
        <v>160</v>
      </c>
      <c r="AU1301" s="158" t="s">
        <v>84</v>
      </c>
      <c r="AY1301" s="8" t="s">
        <v>158</v>
      </c>
      <c r="BE1301" s="159">
        <f>IF(N1301="základní",J1301,0)</f>
        <v>0</v>
      </c>
      <c r="BF1301" s="159">
        <f>IF(N1301="snížená",J1301,0)</f>
        <v>0</v>
      </c>
      <c r="BG1301" s="159">
        <f>IF(N1301="zákl. přenesená",J1301,0)</f>
        <v>0</v>
      </c>
      <c r="BH1301" s="159">
        <f>IF(N1301="sníž. přenesená",J1301,0)</f>
        <v>0</v>
      </c>
      <c r="BI1301" s="159">
        <f>IF(N1301="nulová",J1301,0)</f>
        <v>0</v>
      </c>
      <c r="BJ1301" s="8" t="s">
        <v>80</v>
      </c>
      <c r="BK1301" s="159">
        <f>ROUND(I1301*H1301,2)</f>
        <v>0</v>
      </c>
      <c r="BL1301" s="8" t="s">
        <v>403</v>
      </c>
      <c r="BM1301" s="158" t="s">
        <v>1491</v>
      </c>
    </row>
    <row r="1302" spans="1:65" s="135" customFormat="1" ht="22.7" customHeight="1">
      <c r="B1302" s="136"/>
      <c r="D1302" s="137" t="s">
        <v>74</v>
      </c>
      <c r="E1302" s="146" t="s">
        <v>1492</v>
      </c>
      <c r="F1302" s="146" t="s">
        <v>1493</v>
      </c>
      <c r="J1302" s="147">
        <f>BK1302</f>
        <v>0</v>
      </c>
      <c r="L1302" s="136"/>
      <c r="M1302" s="140"/>
      <c r="N1302" s="141"/>
      <c r="O1302" s="141"/>
      <c r="P1302" s="142">
        <f>SUM(P1303:P1315)</f>
        <v>0</v>
      </c>
      <c r="Q1302" s="141"/>
      <c r="R1302" s="142">
        <f>SUM(R1303:R1315)</f>
        <v>0</v>
      </c>
      <c r="S1302" s="141"/>
      <c r="T1302" s="143">
        <f>SUM(T1303:T1315)</f>
        <v>0</v>
      </c>
      <c r="AR1302" s="137" t="s">
        <v>84</v>
      </c>
      <c r="AT1302" s="144" t="s">
        <v>74</v>
      </c>
      <c r="AU1302" s="144" t="s">
        <v>80</v>
      </c>
      <c r="AY1302" s="137" t="s">
        <v>158</v>
      </c>
      <c r="BK1302" s="145">
        <f>SUM(BK1303:BK1315)</f>
        <v>0</v>
      </c>
    </row>
    <row r="1303" spans="1:65" s="25" customFormat="1" ht="24.2" customHeight="1">
      <c r="A1303" s="21"/>
      <c r="B1303" s="22"/>
      <c r="C1303" s="148" t="s">
        <v>1494</v>
      </c>
      <c r="D1303" s="148" t="s">
        <v>160</v>
      </c>
      <c r="E1303" s="149" t="s">
        <v>1495</v>
      </c>
      <c r="F1303" s="150" t="s">
        <v>1496</v>
      </c>
      <c r="G1303" s="151" t="s">
        <v>173</v>
      </c>
      <c r="H1303" s="152">
        <v>108</v>
      </c>
      <c r="I1303" s="1"/>
      <c r="J1303" s="153">
        <f>ROUND(I1303*H1303,2)</f>
        <v>0</v>
      </c>
      <c r="K1303" s="150" t="s">
        <v>1</v>
      </c>
      <c r="L1303" s="22"/>
      <c r="M1303" s="154" t="s">
        <v>1</v>
      </c>
      <c r="N1303" s="155" t="s">
        <v>40</v>
      </c>
      <c r="O1303" s="49"/>
      <c r="P1303" s="156">
        <f>O1303*H1303</f>
        <v>0</v>
      </c>
      <c r="Q1303" s="156">
        <v>0</v>
      </c>
      <c r="R1303" s="156">
        <f>Q1303*H1303</f>
        <v>0</v>
      </c>
      <c r="S1303" s="156">
        <v>0</v>
      </c>
      <c r="T1303" s="157">
        <f>S1303*H1303</f>
        <v>0</v>
      </c>
      <c r="U1303" s="21"/>
      <c r="V1303" s="21"/>
      <c r="W1303" s="21"/>
      <c r="X1303" s="21"/>
      <c r="Y1303" s="21"/>
      <c r="Z1303" s="21"/>
      <c r="AA1303" s="21"/>
      <c r="AB1303" s="21"/>
      <c r="AC1303" s="21"/>
      <c r="AD1303" s="21"/>
      <c r="AE1303" s="21"/>
      <c r="AR1303" s="158" t="s">
        <v>403</v>
      </c>
      <c r="AT1303" s="158" t="s">
        <v>160</v>
      </c>
      <c r="AU1303" s="158" t="s">
        <v>84</v>
      </c>
      <c r="AY1303" s="8" t="s">
        <v>158</v>
      </c>
      <c r="BE1303" s="159">
        <f>IF(N1303="základní",J1303,0)</f>
        <v>0</v>
      </c>
      <c r="BF1303" s="159">
        <f>IF(N1303="snížená",J1303,0)</f>
        <v>0</v>
      </c>
      <c r="BG1303" s="159">
        <f>IF(N1303="zákl. přenesená",J1303,0)</f>
        <v>0</v>
      </c>
      <c r="BH1303" s="159">
        <f>IF(N1303="sníž. přenesená",J1303,0)</f>
        <v>0</v>
      </c>
      <c r="BI1303" s="159">
        <f>IF(N1303="nulová",J1303,0)</f>
        <v>0</v>
      </c>
      <c r="BJ1303" s="8" t="s">
        <v>80</v>
      </c>
      <c r="BK1303" s="159">
        <f>ROUND(I1303*H1303,2)</f>
        <v>0</v>
      </c>
      <c r="BL1303" s="8" t="s">
        <v>403</v>
      </c>
      <c r="BM1303" s="158" t="s">
        <v>1497</v>
      </c>
    </row>
    <row r="1304" spans="1:65" s="160" customFormat="1">
      <c r="B1304" s="161"/>
      <c r="D1304" s="162" t="s">
        <v>166</v>
      </c>
      <c r="E1304" s="163" t="s">
        <v>1</v>
      </c>
      <c r="F1304" s="164" t="s">
        <v>1498</v>
      </c>
      <c r="H1304" s="163" t="s">
        <v>1</v>
      </c>
      <c r="L1304" s="161"/>
      <c r="M1304" s="165"/>
      <c r="N1304" s="166"/>
      <c r="O1304" s="166"/>
      <c r="P1304" s="166"/>
      <c r="Q1304" s="166"/>
      <c r="R1304" s="166"/>
      <c r="S1304" s="166"/>
      <c r="T1304" s="167"/>
      <c r="AT1304" s="163" t="s">
        <v>166</v>
      </c>
      <c r="AU1304" s="163" t="s">
        <v>84</v>
      </c>
      <c r="AV1304" s="160" t="s">
        <v>80</v>
      </c>
      <c r="AW1304" s="160" t="s">
        <v>31</v>
      </c>
      <c r="AX1304" s="160" t="s">
        <v>75</v>
      </c>
      <c r="AY1304" s="163" t="s">
        <v>158</v>
      </c>
    </row>
    <row r="1305" spans="1:65" s="168" customFormat="1">
      <c r="B1305" s="169"/>
      <c r="D1305" s="162" t="s">
        <v>166</v>
      </c>
      <c r="E1305" s="170" t="s">
        <v>1</v>
      </c>
      <c r="F1305" s="171" t="s">
        <v>1499</v>
      </c>
      <c r="H1305" s="172">
        <v>44</v>
      </c>
      <c r="L1305" s="169"/>
      <c r="M1305" s="173"/>
      <c r="N1305" s="174"/>
      <c r="O1305" s="174"/>
      <c r="P1305" s="174"/>
      <c r="Q1305" s="174"/>
      <c r="R1305" s="174"/>
      <c r="S1305" s="174"/>
      <c r="T1305" s="175"/>
      <c r="AT1305" s="170" t="s">
        <v>166</v>
      </c>
      <c r="AU1305" s="170" t="s">
        <v>84</v>
      </c>
      <c r="AV1305" s="168" t="s">
        <v>84</v>
      </c>
      <c r="AW1305" s="168" t="s">
        <v>31</v>
      </c>
      <c r="AX1305" s="168" t="s">
        <v>75</v>
      </c>
      <c r="AY1305" s="170" t="s">
        <v>158</v>
      </c>
    </row>
    <row r="1306" spans="1:65" s="168" customFormat="1">
      <c r="B1306" s="169"/>
      <c r="D1306" s="162" t="s">
        <v>166</v>
      </c>
      <c r="E1306" s="170" t="s">
        <v>1</v>
      </c>
      <c r="F1306" s="171" t="s">
        <v>531</v>
      </c>
      <c r="H1306" s="172">
        <v>6</v>
      </c>
      <c r="L1306" s="169"/>
      <c r="M1306" s="173"/>
      <c r="N1306" s="174"/>
      <c r="O1306" s="174"/>
      <c r="P1306" s="174"/>
      <c r="Q1306" s="174"/>
      <c r="R1306" s="174"/>
      <c r="S1306" s="174"/>
      <c r="T1306" s="175"/>
      <c r="AT1306" s="170" t="s">
        <v>166</v>
      </c>
      <c r="AU1306" s="170" t="s">
        <v>84</v>
      </c>
      <c r="AV1306" s="168" t="s">
        <v>84</v>
      </c>
      <c r="AW1306" s="168" t="s">
        <v>31</v>
      </c>
      <c r="AX1306" s="168" t="s">
        <v>75</v>
      </c>
      <c r="AY1306" s="170" t="s">
        <v>158</v>
      </c>
    </row>
    <row r="1307" spans="1:65" s="168" customFormat="1">
      <c r="B1307" s="169"/>
      <c r="D1307" s="162" t="s">
        <v>166</v>
      </c>
      <c r="E1307" s="170" t="s">
        <v>1</v>
      </c>
      <c r="F1307" s="171" t="s">
        <v>518</v>
      </c>
      <c r="H1307" s="172">
        <v>7</v>
      </c>
      <c r="L1307" s="169"/>
      <c r="M1307" s="173"/>
      <c r="N1307" s="174"/>
      <c r="O1307" s="174"/>
      <c r="P1307" s="174"/>
      <c r="Q1307" s="174"/>
      <c r="R1307" s="174"/>
      <c r="S1307" s="174"/>
      <c r="T1307" s="175"/>
      <c r="AT1307" s="170" t="s">
        <v>166</v>
      </c>
      <c r="AU1307" s="170" t="s">
        <v>84</v>
      </c>
      <c r="AV1307" s="168" t="s">
        <v>84</v>
      </c>
      <c r="AW1307" s="168" t="s">
        <v>31</v>
      </c>
      <c r="AX1307" s="168" t="s">
        <v>75</v>
      </c>
      <c r="AY1307" s="170" t="s">
        <v>158</v>
      </c>
    </row>
    <row r="1308" spans="1:65" s="168" customFormat="1">
      <c r="B1308" s="169"/>
      <c r="D1308" s="162" t="s">
        <v>166</v>
      </c>
      <c r="E1308" s="170" t="s">
        <v>1</v>
      </c>
      <c r="F1308" s="171" t="s">
        <v>1500</v>
      </c>
      <c r="H1308" s="172">
        <v>51</v>
      </c>
      <c r="L1308" s="169"/>
      <c r="M1308" s="173"/>
      <c r="N1308" s="174"/>
      <c r="O1308" s="174"/>
      <c r="P1308" s="174"/>
      <c r="Q1308" s="174"/>
      <c r="R1308" s="174"/>
      <c r="S1308" s="174"/>
      <c r="T1308" s="175"/>
      <c r="AT1308" s="170" t="s">
        <v>166</v>
      </c>
      <c r="AU1308" s="170" t="s">
        <v>84</v>
      </c>
      <c r="AV1308" s="168" t="s">
        <v>84</v>
      </c>
      <c r="AW1308" s="168" t="s">
        <v>31</v>
      </c>
      <c r="AX1308" s="168" t="s">
        <v>75</v>
      </c>
      <c r="AY1308" s="170" t="s">
        <v>158</v>
      </c>
    </row>
    <row r="1309" spans="1:65" s="176" customFormat="1">
      <c r="B1309" s="177"/>
      <c r="D1309" s="162" t="s">
        <v>166</v>
      </c>
      <c r="E1309" s="178" t="s">
        <v>1</v>
      </c>
      <c r="F1309" s="179" t="s">
        <v>198</v>
      </c>
      <c r="H1309" s="180">
        <v>108</v>
      </c>
      <c r="L1309" s="177"/>
      <c r="M1309" s="181"/>
      <c r="N1309" s="182"/>
      <c r="O1309" s="182"/>
      <c r="P1309" s="182"/>
      <c r="Q1309" s="182"/>
      <c r="R1309" s="182"/>
      <c r="S1309" s="182"/>
      <c r="T1309" s="183"/>
      <c r="AT1309" s="178" t="s">
        <v>166</v>
      </c>
      <c r="AU1309" s="178" t="s">
        <v>84</v>
      </c>
      <c r="AV1309" s="176" t="s">
        <v>90</v>
      </c>
      <c r="AW1309" s="176" t="s">
        <v>31</v>
      </c>
      <c r="AX1309" s="176" t="s">
        <v>80</v>
      </c>
      <c r="AY1309" s="178" t="s">
        <v>158</v>
      </c>
    </row>
    <row r="1310" spans="1:65" s="25" customFormat="1" ht="33" customHeight="1">
      <c r="A1310" s="21"/>
      <c r="B1310" s="22"/>
      <c r="C1310" s="148" t="s">
        <v>1501</v>
      </c>
      <c r="D1310" s="148" t="s">
        <v>160</v>
      </c>
      <c r="E1310" s="149" t="s">
        <v>1502</v>
      </c>
      <c r="F1310" s="150" t="s">
        <v>1503</v>
      </c>
      <c r="G1310" s="151" t="s">
        <v>173</v>
      </c>
      <c r="H1310" s="152">
        <v>15</v>
      </c>
      <c r="I1310" s="1"/>
      <c r="J1310" s="153">
        <f>ROUND(I1310*H1310,2)</f>
        <v>0</v>
      </c>
      <c r="K1310" s="150" t="s">
        <v>1</v>
      </c>
      <c r="L1310" s="22"/>
      <c r="M1310" s="154" t="s">
        <v>1</v>
      </c>
      <c r="N1310" s="155" t="s">
        <v>40</v>
      </c>
      <c r="O1310" s="49"/>
      <c r="P1310" s="156">
        <f>O1310*H1310</f>
        <v>0</v>
      </c>
      <c r="Q1310" s="156">
        <v>0</v>
      </c>
      <c r="R1310" s="156">
        <f>Q1310*H1310</f>
        <v>0</v>
      </c>
      <c r="S1310" s="156">
        <v>0</v>
      </c>
      <c r="T1310" s="157">
        <f>S1310*H1310</f>
        <v>0</v>
      </c>
      <c r="U1310" s="21"/>
      <c r="V1310" s="21"/>
      <c r="W1310" s="21"/>
      <c r="X1310" s="21"/>
      <c r="Y1310" s="21"/>
      <c r="Z1310" s="21"/>
      <c r="AA1310" s="21"/>
      <c r="AB1310" s="21"/>
      <c r="AC1310" s="21"/>
      <c r="AD1310" s="21"/>
      <c r="AE1310" s="21"/>
      <c r="AR1310" s="158" t="s">
        <v>403</v>
      </c>
      <c r="AT1310" s="158" t="s">
        <v>160</v>
      </c>
      <c r="AU1310" s="158" t="s">
        <v>84</v>
      </c>
      <c r="AY1310" s="8" t="s">
        <v>158</v>
      </c>
      <c r="BE1310" s="159">
        <f>IF(N1310="základní",J1310,0)</f>
        <v>0</v>
      </c>
      <c r="BF1310" s="159">
        <f>IF(N1310="snížená",J1310,0)</f>
        <v>0</v>
      </c>
      <c r="BG1310" s="159">
        <f>IF(N1310="zákl. přenesená",J1310,0)</f>
        <v>0</v>
      </c>
      <c r="BH1310" s="159">
        <f>IF(N1310="sníž. přenesená",J1310,0)</f>
        <v>0</v>
      </c>
      <c r="BI1310" s="159">
        <f>IF(N1310="nulová",J1310,0)</f>
        <v>0</v>
      </c>
      <c r="BJ1310" s="8" t="s">
        <v>80</v>
      </c>
      <c r="BK1310" s="159">
        <f>ROUND(I1310*H1310,2)</f>
        <v>0</v>
      </c>
      <c r="BL1310" s="8" t="s">
        <v>403</v>
      </c>
      <c r="BM1310" s="158" t="s">
        <v>1504</v>
      </c>
    </row>
    <row r="1311" spans="1:65" s="160" customFormat="1">
      <c r="B1311" s="161"/>
      <c r="D1311" s="162" t="s">
        <v>166</v>
      </c>
      <c r="E1311" s="163" t="s">
        <v>1</v>
      </c>
      <c r="F1311" s="164" t="s">
        <v>175</v>
      </c>
      <c r="H1311" s="163" t="s">
        <v>1</v>
      </c>
      <c r="L1311" s="161"/>
      <c r="M1311" s="165"/>
      <c r="N1311" s="166"/>
      <c r="O1311" s="166"/>
      <c r="P1311" s="166"/>
      <c r="Q1311" s="166"/>
      <c r="R1311" s="166"/>
      <c r="S1311" s="166"/>
      <c r="T1311" s="167"/>
      <c r="AT1311" s="163" t="s">
        <v>166</v>
      </c>
      <c r="AU1311" s="163" t="s">
        <v>84</v>
      </c>
      <c r="AV1311" s="160" t="s">
        <v>80</v>
      </c>
      <c r="AW1311" s="160" t="s">
        <v>31</v>
      </c>
      <c r="AX1311" s="160" t="s">
        <v>75</v>
      </c>
      <c r="AY1311" s="163" t="s">
        <v>158</v>
      </c>
    </row>
    <row r="1312" spans="1:65" s="168" customFormat="1">
      <c r="B1312" s="169"/>
      <c r="D1312" s="162" t="s">
        <v>166</v>
      </c>
      <c r="E1312" s="170" t="s">
        <v>1</v>
      </c>
      <c r="F1312" s="171" t="s">
        <v>1505</v>
      </c>
      <c r="H1312" s="172">
        <v>15</v>
      </c>
      <c r="L1312" s="169"/>
      <c r="M1312" s="173"/>
      <c r="N1312" s="174"/>
      <c r="O1312" s="174"/>
      <c r="P1312" s="174"/>
      <c r="Q1312" s="174"/>
      <c r="R1312" s="174"/>
      <c r="S1312" s="174"/>
      <c r="T1312" s="175"/>
      <c r="AT1312" s="170" t="s">
        <v>166</v>
      </c>
      <c r="AU1312" s="170" t="s">
        <v>84</v>
      </c>
      <c r="AV1312" s="168" t="s">
        <v>84</v>
      </c>
      <c r="AW1312" s="168" t="s">
        <v>31</v>
      </c>
      <c r="AX1312" s="168" t="s">
        <v>80</v>
      </c>
      <c r="AY1312" s="170" t="s">
        <v>158</v>
      </c>
    </row>
    <row r="1313" spans="1:65" s="25" customFormat="1" ht="37.700000000000003" customHeight="1">
      <c r="A1313" s="21"/>
      <c r="B1313" s="22"/>
      <c r="C1313" s="148" t="s">
        <v>1506</v>
      </c>
      <c r="D1313" s="148" t="s">
        <v>160</v>
      </c>
      <c r="E1313" s="149" t="s">
        <v>1507</v>
      </c>
      <c r="F1313" s="150" t="s">
        <v>1508</v>
      </c>
      <c r="G1313" s="151" t="s">
        <v>173</v>
      </c>
      <c r="H1313" s="152">
        <v>6</v>
      </c>
      <c r="I1313" s="1"/>
      <c r="J1313" s="153">
        <f>ROUND(I1313*H1313,2)</f>
        <v>0</v>
      </c>
      <c r="K1313" s="150" t="s">
        <v>1</v>
      </c>
      <c r="L1313" s="22"/>
      <c r="M1313" s="154" t="s">
        <v>1</v>
      </c>
      <c r="N1313" s="155" t="s">
        <v>40</v>
      </c>
      <c r="O1313" s="49"/>
      <c r="P1313" s="156">
        <f>O1313*H1313</f>
        <v>0</v>
      </c>
      <c r="Q1313" s="156">
        <v>0</v>
      </c>
      <c r="R1313" s="156">
        <f>Q1313*H1313</f>
        <v>0</v>
      </c>
      <c r="S1313" s="156">
        <v>0</v>
      </c>
      <c r="T1313" s="157">
        <f>S1313*H1313</f>
        <v>0</v>
      </c>
      <c r="U1313" s="21"/>
      <c r="V1313" s="21"/>
      <c r="W1313" s="21"/>
      <c r="X1313" s="21"/>
      <c r="Y1313" s="21"/>
      <c r="Z1313" s="21"/>
      <c r="AA1313" s="21"/>
      <c r="AB1313" s="21"/>
      <c r="AC1313" s="21"/>
      <c r="AD1313" s="21"/>
      <c r="AE1313" s="21"/>
      <c r="AR1313" s="158" t="s">
        <v>403</v>
      </c>
      <c r="AT1313" s="158" t="s">
        <v>160</v>
      </c>
      <c r="AU1313" s="158" t="s">
        <v>84</v>
      </c>
      <c r="AY1313" s="8" t="s">
        <v>158</v>
      </c>
      <c r="BE1313" s="159">
        <f>IF(N1313="základní",J1313,0)</f>
        <v>0</v>
      </c>
      <c r="BF1313" s="159">
        <f>IF(N1313="snížená",J1313,0)</f>
        <v>0</v>
      </c>
      <c r="BG1313" s="159">
        <f>IF(N1313="zákl. přenesená",J1313,0)</f>
        <v>0</v>
      </c>
      <c r="BH1313" s="159">
        <f>IF(N1313="sníž. přenesená",J1313,0)</f>
        <v>0</v>
      </c>
      <c r="BI1313" s="159">
        <f>IF(N1313="nulová",J1313,0)</f>
        <v>0</v>
      </c>
      <c r="BJ1313" s="8" t="s">
        <v>80</v>
      </c>
      <c r="BK1313" s="159">
        <f>ROUND(I1313*H1313,2)</f>
        <v>0</v>
      </c>
      <c r="BL1313" s="8" t="s">
        <v>403</v>
      </c>
      <c r="BM1313" s="158" t="s">
        <v>1509</v>
      </c>
    </row>
    <row r="1314" spans="1:65" s="160" customFormat="1">
      <c r="B1314" s="161"/>
      <c r="D1314" s="162" t="s">
        <v>166</v>
      </c>
      <c r="E1314" s="163" t="s">
        <v>1</v>
      </c>
      <c r="F1314" s="164" t="s">
        <v>175</v>
      </c>
      <c r="H1314" s="163" t="s">
        <v>1</v>
      </c>
      <c r="L1314" s="161"/>
      <c r="M1314" s="165"/>
      <c r="N1314" s="166"/>
      <c r="O1314" s="166"/>
      <c r="P1314" s="166"/>
      <c r="Q1314" s="166"/>
      <c r="R1314" s="166"/>
      <c r="S1314" s="166"/>
      <c r="T1314" s="167"/>
      <c r="AT1314" s="163" t="s">
        <v>166</v>
      </c>
      <c r="AU1314" s="163" t="s">
        <v>84</v>
      </c>
      <c r="AV1314" s="160" t="s">
        <v>80</v>
      </c>
      <c r="AW1314" s="160" t="s">
        <v>31</v>
      </c>
      <c r="AX1314" s="160" t="s">
        <v>75</v>
      </c>
      <c r="AY1314" s="163" t="s">
        <v>158</v>
      </c>
    </row>
    <row r="1315" spans="1:65" s="168" customFormat="1">
      <c r="B1315" s="169"/>
      <c r="D1315" s="162" t="s">
        <v>166</v>
      </c>
      <c r="E1315" s="170" t="s">
        <v>1</v>
      </c>
      <c r="F1315" s="171" t="s">
        <v>1510</v>
      </c>
      <c r="H1315" s="172">
        <v>6</v>
      </c>
      <c r="L1315" s="169"/>
      <c r="M1315" s="173"/>
      <c r="N1315" s="174"/>
      <c r="O1315" s="174"/>
      <c r="P1315" s="174"/>
      <c r="Q1315" s="174"/>
      <c r="R1315" s="174"/>
      <c r="S1315" s="174"/>
      <c r="T1315" s="175"/>
      <c r="AT1315" s="170" t="s">
        <v>166</v>
      </c>
      <c r="AU1315" s="170" t="s">
        <v>84</v>
      </c>
      <c r="AV1315" s="168" t="s">
        <v>84</v>
      </c>
      <c r="AW1315" s="168" t="s">
        <v>31</v>
      </c>
      <c r="AX1315" s="168" t="s">
        <v>80</v>
      </c>
      <c r="AY1315" s="170" t="s">
        <v>158</v>
      </c>
    </row>
    <row r="1316" spans="1:65" s="135" customFormat="1" ht="22.7" customHeight="1">
      <c r="B1316" s="136"/>
      <c r="D1316" s="137" t="s">
        <v>74</v>
      </c>
      <c r="E1316" s="146" t="s">
        <v>1511</v>
      </c>
      <c r="F1316" s="146" t="s">
        <v>1512</v>
      </c>
      <c r="J1316" s="147">
        <f>BK1316</f>
        <v>0</v>
      </c>
      <c r="L1316" s="136"/>
      <c r="M1316" s="140"/>
      <c r="N1316" s="141"/>
      <c r="O1316" s="141"/>
      <c r="P1316" s="142">
        <f>SUM(P1317:P1478)</f>
        <v>0</v>
      </c>
      <c r="Q1316" s="141"/>
      <c r="R1316" s="142">
        <f>SUM(R1317:R1478)</f>
        <v>7.9363560300000007</v>
      </c>
      <c r="S1316" s="141"/>
      <c r="T1316" s="143">
        <f>SUM(T1317:T1478)</f>
        <v>1.3621635599999999</v>
      </c>
      <c r="AR1316" s="137" t="s">
        <v>84</v>
      </c>
      <c r="AT1316" s="144" t="s">
        <v>74</v>
      </c>
      <c r="AU1316" s="144" t="s">
        <v>80</v>
      </c>
      <c r="AY1316" s="137" t="s">
        <v>158</v>
      </c>
      <c r="BK1316" s="145">
        <f>SUM(BK1317:BK1478)</f>
        <v>0</v>
      </c>
    </row>
    <row r="1317" spans="1:65" s="25" customFormat="1" ht="16.5" customHeight="1">
      <c r="A1317" s="21"/>
      <c r="B1317" s="22"/>
      <c r="C1317" s="148" t="s">
        <v>1513</v>
      </c>
      <c r="D1317" s="148" t="s">
        <v>160</v>
      </c>
      <c r="E1317" s="149" t="s">
        <v>1514</v>
      </c>
      <c r="F1317" s="150" t="s">
        <v>1515</v>
      </c>
      <c r="G1317" s="151" t="s">
        <v>189</v>
      </c>
      <c r="H1317" s="152">
        <v>4394.076</v>
      </c>
      <c r="I1317" s="1"/>
      <c r="J1317" s="153">
        <f>ROUND(I1317*H1317,2)</f>
        <v>0</v>
      </c>
      <c r="K1317" s="150" t="s">
        <v>164</v>
      </c>
      <c r="L1317" s="22"/>
      <c r="M1317" s="154" t="s">
        <v>1</v>
      </c>
      <c r="N1317" s="155" t="s">
        <v>40</v>
      </c>
      <c r="O1317" s="49"/>
      <c r="P1317" s="156">
        <f>O1317*H1317</f>
        <v>0</v>
      </c>
      <c r="Q1317" s="156">
        <v>1E-3</v>
      </c>
      <c r="R1317" s="156">
        <f>Q1317*H1317</f>
        <v>4.3940760000000001</v>
      </c>
      <c r="S1317" s="156">
        <v>3.1E-4</v>
      </c>
      <c r="T1317" s="157">
        <f>S1317*H1317</f>
        <v>1.3621635599999999</v>
      </c>
      <c r="U1317" s="21"/>
      <c r="V1317" s="21"/>
      <c r="W1317" s="21"/>
      <c r="X1317" s="21"/>
      <c r="Y1317" s="21"/>
      <c r="Z1317" s="21"/>
      <c r="AA1317" s="21"/>
      <c r="AB1317" s="21"/>
      <c r="AC1317" s="21"/>
      <c r="AD1317" s="21"/>
      <c r="AE1317" s="21"/>
      <c r="AR1317" s="158" t="s">
        <v>403</v>
      </c>
      <c r="AT1317" s="158" t="s">
        <v>160</v>
      </c>
      <c r="AU1317" s="158" t="s">
        <v>84</v>
      </c>
      <c r="AY1317" s="8" t="s">
        <v>158</v>
      </c>
      <c r="BE1317" s="159">
        <f>IF(N1317="základní",J1317,0)</f>
        <v>0</v>
      </c>
      <c r="BF1317" s="159">
        <f>IF(N1317="snížená",J1317,0)</f>
        <v>0</v>
      </c>
      <c r="BG1317" s="159">
        <f>IF(N1317="zákl. přenesená",J1317,0)</f>
        <v>0</v>
      </c>
      <c r="BH1317" s="159">
        <f>IF(N1317="sníž. přenesená",J1317,0)</f>
        <v>0</v>
      </c>
      <c r="BI1317" s="159">
        <f>IF(N1317="nulová",J1317,0)</f>
        <v>0</v>
      </c>
      <c r="BJ1317" s="8" t="s">
        <v>80</v>
      </c>
      <c r="BK1317" s="159">
        <f>ROUND(I1317*H1317,2)</f>
        <v>0</v>
      </c>
      <c r="BL1317" s="8" t="s">
        <v>403</v>
      </c>
      <c r="BM1317" s="158" t="s">
        <v>1516</v>
      </c>
    </row>
    <row r="1318" spans="1:65" s="160" customFormat="1">
      <c r="B1318" s="161"/>
      <c r="D1318" s="162" t="s">
        <v>166</v>
      </c>
      <c r="E1318" s="163" t="s">
        <v>1</v>
      </c>
      <c r="F1318" s="164" t="s">
        <v>1517</v>
      </c>
      <c r="H1318" s="163" t="s">
        <v>1</v>
      </c>
      <c r="L1318" s="161"/>
      <c r="M1318" s="165"/>
      <c r="N1318" s="166"/>
      <c r="O1318" s="166"/>
      <c r="P1318" s="166"/>
      <c r="Q1318" s="166"/>
      <c r="R1318" s="166"/>
      <c r="S1318" s="166"/>
      <c r="T1318" s="167"/>
      <c r="AT1318" s="163" t="s">
        <v>166</v>
      </c>
      <c r="AU1318" s="163" t="s">
        <v>84</v>
      </c>
      <c r="AV1318" s="160" t="s">
        <v>80</v>
      </c>
      <c r="AW1318" s="160" t="s">
        <v>31</v>
      </c>
      <c r="AX1318" s="160" t="s">
        <v>75</v>
      </c>
      <c r="AY1318" s="163" t="s">
        <v>158</v>
      </c>
    </row>
    <row r="1319" spans="1:65" s="168" customFormat="1">
      <c r="B1319" s="169"/>
      <c r="D1319" s="162" t="s">
        <v>166</v>
      </c>
      <c r="E1319" s="170" t="s">
        <v>1</v>
      </c>
      <c r="F1319" s="171" t="s">
        <v>1518</v>
      </c>
      <c r="H1319" s="172">
        <v>4394.076</v>
      </c>
      <c r="L1319" s="169"/>
      <c r="M1319" s="173"/>
      <c r="N1319" s="174"/>
      <c r="O1319" s="174"/>
      <c r="P1319" s="174"/>
      <c r="Q1319" s="174"/>
      <c r="R1319" s="174"/>
      <c r="S1319" s="174"/>
      <c r="T1319" s="175"/>
      <c r="AT1319" s="170" t="s">
        <v>166</v>
      </c>
      <c r="AU1319" s="170" t="s">
        <v>84</v>
      </c>
      <c r="AV1319" s="168" t="s">
        <v>84</v>
      </c>
      <c r="AW1319" s="168" t="s">
        <v>31</v>
      </c>
      <c r="AX1319" s="168" t="s">
        <v>80</v>
      </c>
      <c r="AY1319" s="170" t="s">
        <v>158</v>
      </c>
    </row>
    <row r="1320" spans="1:65" s="25" customFormat="1" ht="24.2" customHeight="1">
      <c r="A1320" s="21"/>
      <c r="B1320" s="22"/>
      <c r="C1320" s="148" t="s">
        <v>1519</v>
      </c>
      <c r="D1320" s="148" t="s">
        <v>160</v>
      </c>
      <c r="E1320" s="149" t="s">
        <v>1520</v>
      </c>
      <c r="F1320" s="150" t="s">
        <v>1521</v>
      </c>
      <c r="G1320" s="151" t="s">
        <v>189</v>
      </c>
      <c r="H1320" s="152">
        <v>125.039</v>
      </c>
      <c r="I1320" s="1"/>
      <c r="J1320" s="153">
        <f>ROUND(I1320*H1320,2)</f>
        <v>0</v>
      </c>
      <c r="K1320" s="150" t="s">
        <v>164</v>
      </c>
      <c r="L1320" s="22"/>
      <c r="M1320" s="154" t="s">
        <v>1</v>
      </c>
      <c r="N1320" s="155" t="s">
        <v>40</v>
      </c>
      <c r="O1320" s="49"/>
      <c r="P1320" s="156">
        <f>O1320*H1320</f>
        <v>0</v>
      </c>
      <c r="Q1320" s="156">
        <v>3.1800000000000001E-3</v>
      </c>
      <c r="R1320" s="156">
        <f>Q1320*H1320</f>
        <v>0.39762402000000002</v>
      </c>
      <c r="S1320" s="156">
        <v>0</v>
      </c>
      <c r="T1320" s="157">
        <f>S1320*H1320</f>
        <v>0</v>
      </c>
      <c r="U1320" s="21"/>
      <c r="V1320" s="21"/>
      <c r="W1320" s="21"/>
      <c r="X1320" s="21"/>
      <c r="Y1320" s="21"/>
      <c r="Z1320" s="21"/>
      <c r="AA1320" s="21"/>
      <c r="AB1320" s="21"/>
      <c r="AC1320" s="21"/>
      <c r="AD1320" s="21"/>
      <c r="AE1320" s="21"/>
      <c r="AR1320" s="158" t="s">
        <v>403</v>
      </c>
      <c r="AT1320" s="158" t="s">
        <v>160</v>
      </c>
      <c r="AU1320" s="158" t="s">
        <v>84</v>
      </c>
      <c r="AY1320" s="8" t="s">
        <v>158</v>
      </c>
      <c r="BE1320" s="159">
        <f>IF(N1320="základní",J1320,0)</f>
        <v>0</v>
      </c>
      <c r="BF1320" s="159">
        <f>IF(N1320="snížená",J1320,0)</f>
        <v>0</v>
      </c>
      <c r="BG1320" s="159">
        <f>IF(N1320="zákl. přenesená",J1320,0)</f>
        <v>0</v>
      </c>
      <c r="BH1320" s="159">
        <f>IF(N1320="sníž. přenesená",J1320,0)</f>
        <v>0</v>
      </c>
      <c r="BI1320" s="159">
        <f>IF(N1320="nulová",J1320,0)</f>
        <v>0</v>
      </c>
      <c r="BJ1320" s="8" t="s">
        <v>80</v>
      </c>
      <c r="BK1320" s="159">
        <f>ROUND(I1320*H1320,2)</f>
        <v>0</v>
      </c>
      <c r="BL1320" s="8" t="s">
        <v>403</v>
      </c>
      <c r="BM1320" s="158" t="s">
        <v>1522</v>
      </c>
    </row>
    <row r="1321" spans="1:65" s="160" customFormat="1" ht="22.5">
      <c r="B1321" s="161"/>
      <c r="D1321" s="162" t="s">
        <v>166</v>
      </c>
      <c r="E1321" s="163" t="s">
        <v>1</v>
      </c>
      <c r="F1321" s="164" t="s">
        <v>1523</v>
      </c>
      <c r="H1321" s="163" t="s">
        <v>1</v>
      </c>
      <c r="L1321" s="161"/>
      <c r="M1321" s="165"/>
      <c r="N1321" s="166"/>
      <c r="O1321" s="166"/>
      <c r="P1321" s="166"/>
      <c r="Q1321" s="166"/>
      <c r="R1321" s="166"/>
      <c r="S1321" s="166"/>
      <c r="T1321" s="167"/>
      <c r="AT1321" s="163" t="s">
        <v>166</v>
      </c>
      <c r="AU1321" s="163" t="s">
        <v>84</v>
      </c>
      <c r="AV1321" s="160" t="s">
        <v>80</v>
      </c>
      <c r="AW1321" s="160" t="s">
        <v>31</v>
      </c>
      <c r="AX1321" s="160" t="s">
        <v>75</v>
      </c>
      <c r="AY1321" s="163" t="s">
        <v>158</v>
      </c>
    </row>
    <row r="1322" spans="1:65" s="160" customFormat="1">
      <c r="B1322" s="161"/>
      <c r="D1322" s="162" t="s">
        <v>166</v>
      </c>
      <c r="E1322" s="163" t="s">
        <v>1</v>
      </c>
      <c r="F1322" s="164" t="s">
        <v>1524</v>
      </c>
      <c r="H1322" s="163" t="s">
        <v>1</v>
      </c>
      <c r="L1322" s="161"/>
      <c r="M1322" s="165"/>
      <c r="N1322" s="166"/>
      <c r="O1322" s="166"/>
      <c r="P1322" s="166"/>
      <c r="Q1322" s="166"/>
      <c r="R1322" s="166"/>
      <c r="S1322" s="166"/>
      <c r="T1322" s="167"/>
      <c r="AT1322" s="163" t="s">
        <v>166</v>
      </c>
      <c r="AU1322" s="163" t="s">
        <v>84</v>
      </c>
      <c r="AV1322" s="160" t="s">
        <v>80</v>
      </c>
      <c r="AW1322" s="160" t="s">
        <v>31</v>
      </c>
      <c r="AX1322" s="160" t="s">
        <v>75</v>
      </c>
      <c r="AY1322" s="163" t="s">
        <v>158</v>
      </c>
    </row>
    <row r="1323" spans="1:65" s="168" customFormat="1">
      <c r="B1323" s="169"/>
      <c r="D1323" s="162" t="s">
        <v>166</v>
      </c>
      <c r="E1323" s="170" t="s">
        <v>1</v>
      </c>
      <c r="F1323" s="171" t="s">
        <v>1525</v>
      </c>
      <c r="H1323" s="172">
        <v>125.039</v>
      </c>
      <c r="L1323" s="169"/>
      <c r="M1323" s="173"/>
      <c r="N1323" s="174"/>
      <c r="O1323" s="174"/>
      <c r="P1323" s="174"/>
      <c r="Q1323" s="174"/>
      <c r="R1323" s="174"/>
      <c r="S1323" s="174"/>
      <c r="T1323" s="175"/>
      <c r="AT1323" s="170" t="s">
        <v>166</v>
      </c>
      <c r="AU1323" s="170" t="s">
        <v>84</v>
      </c>
      <c r="AV1323" s="168" t="s">
        <v>84</v>
      </c>
      <c r="AW1323" s="168" t="s">
        <v>31</v>
      </c>
      <c r="AX1323" s="168" t="s">
        <v>80</v>
      </c>
      <c r="AY1323" s="170" t="s">
        <v>158</v>
      </c>
    </row>
    <row r="1324" spans="1:65" s="25" customFormat="1" ht="16.5" customHeight="1">
      <c r="A1324" s="21"/>
      <c r="B1324" s="22"/>
      <c r="C1324" s="148" t="s">
        <v>1526</v>
      </c>
      <c r="D1324" s="148" t="s">
        <v>160</v>
      </c>
      <c r="E1324" s="149" t="s">
        <v>1527</v>
      </c>
      <c r="F1324" s="150" t="s">
        <v>1528</v>
      </c>
      <c r="G1324" s="151" t="s">
        <v>189</v>
      </c>
      <c r="H1324" s="152">
        <v>1642.89</v>
      </c>
      <c r="I1324" s="1"/>
      <c r="J1324" s="153">
        <f>ROUND(I1324*H1324,2)</f>
        <v>0</v>
      </c>
      <c r="K1324" s="150" t="s">
        <v>164</v>
      </c>
      <c r="L1324" s="22"/>
      <c r="M1324" s="154" t="s">
        <v>1</v>
      </c>
      <c r="N1324" s="155" t="s">
        <v>40</v>
      </c>
      <c r="O1324" s="49"/>
      <c r="P1324" s="156">
        <f>O1324*H1324</f>
        <v>0</v>
      </c>
      <c r="Q1324" s="156">
        <v>0</v>
      </c>
      <c r="R1324" s="156">
        <f>Q1324*H1324</f>
        <v>0</v>
      </c>
      <c r="S1324" s="156">
        <v>0</v>
      </c>
      <c r="T1324" s="157">
        <f>S1324*H1324</f>
        <v>0</v>
      </c>
      <c r="U1324" s="21"/>
      <c r="V1324" s="21"/>
      <c r="W1324" s="21"/>
      <c r="X1324" s="21"/>
      <c r="Y1324" s="21"/>
      <c r="Z1324" s="21"/>
      <c r="AA1324" s="21"/>
      <c r="AB1324" s="21"/>
      <c r="AC1324" s="21"/>
      <c r="AD1324" s="21"/>
      <c r="AE1324" s="21"/>
      <c r="AR1324" s="158" t="s">
        <v>403</v>
      </c>
      <c r="AT1324" s="158" t="s">
        <v>160</v>
      </c>
      <c r="AU1324" s="158" t="s">
        <v>84</v>
      </c>
      <c r="AY1324" s="8" t="s">
        <v>158</v>
      </c>
      <c r="BE1324" s="159">
        <f>IF(N1324="základní",J1324,0)</f>
        <v>0</v>
      </c>
      <c r="BF1324" s="159">
        <f>IF(N1324="snížená",J1324,0)</f>
        <v>0</v>
      </c>
      <c r="BG1324" s="159">
        <f>IF(N1324="zákl. přenesená",J1324,0)</f>
        <v>0</v>
      </c>
      <c r="BH1324" s="159">
        <f>IF(N1324="sníž. přenesená",J1324,0)</f>
        <v>0</v>
      </c>
      <c r="BI1324" s="159">
        <f>IF(N1324="nulová",J1324,0)</f>
        <v>0</v>
      </c>
      <c r="BJ1324" s="8" t="s">
        <v>80</v>
      </c>
      <c r="BK1324" s="159">
        <f>ROUND(I1324*H1324,2)</f>
        <v>0</v>
      </c>
      <c r="BL1324" s="8" t="s">
        <v>403</v>
      </c>
      <c r="BM1324" s="158" t="s">
        <v>1529</v>
      </c>
    </row>
    <row r="1325" spans="1:65" s="168" customFormat="1">
      <c r="B1325" s="169"/>
      <c r="D1325" s="162" t="s">
        <v>166</v>
      </c>
      <c r="E1325" s="170" t="s">
        <v>1</v>
      </c>
      <c r="F1325" s="171" t="s">
        <v>1530</v>
      </c>
      <c r="H1325" s="172">
        <v>1642.89</v>
      </c>
      <c r="L1325" s="169"/>
      <c r="M1325" s="173"/>
      <c r="N1325" s="174"/>
      <c r="O1325" s="174"/>
      <c r="P1325" s="174"/>
      <c r="Q1325" s="174"/>
      <c r="R1325" s="174"/>
      <c r="S1325" s="174"/>
      <c r="T1325" s="175"/>
      <c r="AT1325" s="170" t="s">
        <v>166</v>
      </c>
      <c r="AU1325" s="170" t="s">
        <v>84</v>
      </c>
      <c r="AV1325" s="168" t="s">
        <v>84</v>
      </c>
      <c r="AW1325" s="168" t="s">
        <v>31</v>
      </c>
      <c r="AX1325" s="168" t="s">
        <v>80</v>
      </c>
      <c r="AY1325" s="170" t="s">
        <v>158</v>
      </c>
    </row>
    <row r="1326" spans="1:65" s="25" customFormat="1" ht="16.5" customHeight="1">
      <c r="A1326" s="21"/>
      <c r="B1326" s="22"/>
      <c r="C1326" s="192" t="s">
        <v>1531</v>
      </c>
      <c r="D1326" s="192" t="s">
        <v>514</v>
      </c>
      <c r="E1326" s="193" t="s">
        <v>1532</v>
      </c>
      <c r="F1326" s="194" t="s">
        <v>1533</v>
      </c>
      <c r="G1326" s="195" t="s">
        <v>189</v>
      </c>
      <c r="H1326" s="196">
        <v>1725.0350000000001</v>
      </c>
      <c r="I1326" s="2"/>
      <c r="J1326" s="197">
        <f>ROUND(I1326*H1326,2)</f>
        <v>0</v>
      </c>
      <c r="K1326" s="194" t="s">
        <v>164</v>
      </c>
      <c r="L1326" s="198"/>
      <c r="M1326" s="199" t="s">
        <v>1</v>
      </c>
      <c r="N1326" s="200" t="s">
        <v>40</v>
      </c>
      <c r="O1326" s="49"/>
      <c r="P1326" s="156">
        <f>O1326*H1326</f>
        <v>0</v>
      </c>
      <c r="Q1326" s="156">
        <v>0</v>
      </c>
      <c r="R1326" s="156">
        <f>Q1326*H1326</f>
        <v>0</v>
      </c>
      <c r="S1326" s="156">
        <v>0</v>
      </c>
      <c r="T1326" s="157">
        <f>S1326*H1326</f>
        <v>0</v>
      </c>
      <c r="U1326" s="21"/>
      <c r="V1326" s="21"/>
      <c r="W1326" s="21"/>
      <c r="X1326" s="21"/>
      <c r="Y1326" s="21"/>
      <c r="Z1326" s="21"/>
      <c r="AA1326" s="21"/>
      <c r="AB1326" s="21"/>
      <c r="AC1326" s="21"/>
      <c r="AD1326" s="21"/>
      <c r="AE1326" s="21"/>
      <c r="AR1326" s="158" t="s">
        <v>527</v>
      </c>
      <c r="AT1326" s="158" t="s">
        <v>514</v>
      </c>
      <c r="AU1326" s="158" t="s">
        <v>84</v>
      </c>
      <c r="AY1326" s="8" t="s">
        <v>158</v>
      </c>
      <c r="BE1326" s="159">
        <f>IF(N1326="základní",J1326,0)</f>
        <v>0</v>
      </c>
      <c r="BF1326" s="159">
        <f>IF(N1326="snížená",J1326,0)</f>
        <v>0</v>
      </c>
      <c r="BG1326" s="159">
        <f>IF(N1326="zákl. přenesená",J1326,0)</f>
        <v>0</v>
      </c>
      <c r="BH1326" s="159">
        <f>IF(N1326="sníž. přenesená",J1326,0)</f>
        <v>0</v>
      </c>
      <c r="BI1326" s="159">
        <f>IF(N1326="nulová",J1326,0)</f>
        <v>0</v>
      </c>
      <c r="BJ1326" s="8" t="s">
        <v>80</v>
      </c>
      <c r="BK1326" s="159">
        <f>ROUND(I1326*H1326,2)</f>
        <v>0</v>
      </c>
      <c r="BL1326" s="8" t="s">
        <v>403</v>
      </c>
      <c r="BM1326" s="158" t="s">
        <v>1534</v>
      </c>
    </row>
    <row r="1327" spans="1:65" s="168" customFormat="1">
      <c r="B1327" s="169"/>
      <c r="D1327" s="162" t="s">
        <v>166</v>
      </c>
      <c r="F1327" s="171" t="s">
        <v>1535</v>
      </c>
      <c r="H1327" s="172">
        <v>1725.0350000000001</v>
      </c>
      <c r="L1327" s="169"/>
      <c r="M1327" s="173"/>
      <c r="N1327" s="174"/>
      <c r="O1327" s="174"/>
      <c r="P1327" s="174"/>
      <c r="Q1327" s="174"/>
      <c r="R1327" s="174"/>
      <c r="S1327" s="174"/>
      <c r="T1327" s="175"/>
      <c r="AT1327" s="170" t="s">
        <v>166</v>
      </c>
      <c r="AU1327" s="170" t="s">
        <v>84</v>
      </c>
      <c r="AV1327" s="168" t="s">
        <v>84</v>
      </c>
      <c r="AW1327" s="168" t="s">
        <v>3</v>
      </c>
      <c r="AX1327" s="168" t="s">
        <v>80</v>
      </c>
      <c r="AY1327" s="170" t="s">
        <v>158</v>
      </c>
    </row>
    <row r="1328" spans="1:65" s="25" customFormat="1" ht="24.2" customHeight="1">
      <c r="A1328" s="21"/>
      <c r="B1328" s="22"/>
      <c r="C1328" s="148" t="s">
        <v>1536</v>
      </c>
      <c r="D1328" s="148" t="s">
        <v>160</v>
      </c>
      <c r="E1328" s="149" t="s">
        <v>1537</v>
      </c>
      <c r="F1328" s="150" t="s">
        <v>1538</v>
      </c>
      <c r="G1328" s="151" t="s">
        <v>189</v>
      </c>
      <c r="H1328" s="152">
        <v>198</v>
      </c>
      <c r="I1328" s="1"/>
      <c r="J1328" s="153">
        <f>ROUND(I1328*H1328,2)</f>
        <v>0</v>
      </c>
      <c r="K1328" s="150" t="s">
        <v>164</v>
      </c>
      <c r="L1328" s="22"/>
      <c r="M1328" s="154" t="s">
        <v>1</v>
      </c>
      <c r="N1328" s="155" t="s">
        <v>40</v>
      </c>
      <c r="O1328" s="49"/>
      <c r="P1328" s="156">
        <f>O1328*H1328</f>
        <v>0</v>
      </c>
      <c r="Q1328" s="156">
        <v>0</v>
      </c>
      <c r="R1328" s="156">
        <f>Q1328*H1328</f>
        <v>0</v>
      </c>
      <c r="S1328" s="156">
        <v>0</v>
      </c>
      <c r="T1328" s="157">
        <f>S1328*H1328</f>
        <v>0</v>
      </c>
      <c r="U1328" s="21"/>
      <c r="V1328" s="21"/>
      <c r="W1328" s="21"/>
      <c r="X1328" s="21"/>
      <c r="Y1328" s="21"/>
      <c r="Z1328" s="21"/>
      <c r="AA1328" s="21"/>
      <c r="AB1328" s="21"/>
      <c r="AC1328" s="21"/>
      <c r="AD1328" s="21"/>
      <c r="AE1328" s="21"/>
      <c r="AR1328" s="158" t="s">
        <v>403</v>
      </c>
      <c r="AT1328" s="158" t="s">
        <v>160</v>
      </c>
      <c r="AU1328" s="158" t="s">
        <v>84</v>
      </c>
      <c r="AY1328" s="8" t="s">
        <v>158</v>
      </c>
      <c r="BE1328" s="159">
        <f>IF(N1328="základní",J1328,0)</f>
        <v>0</v>
      </c>
      <c r="BF1328" s="159">
        <f>IF(N1328="snížená",J1328,0)</f>
        <v>0</v>
      </c>
      <c r="BG1328" s="159">
        <f>IF(N1328="zákl. přenesená",J1328,0)</f>
        <v>0</v>
      </c>
      <c r="BH1328" s="159">
        <f>IF(N1328="sníž. přenesená",J1328,0)</f>
        <v>0</v>
      </c>
      <c r="BI1328" s="159">
        <f>IF(N1328="nulová",J1328,0)</f>
        <v>0</v>
      </c>
      <c r="BJ1328" s="8" t="s">
        <v>80</v>
      </c>
      <c r="BK1328" s="159">
        <f>ROUND(I1328*H1328,2)</f>
        <v>0</v>
      </c>
      <c r="BL1328" s="8" t="s">
        <v>403</v>
      </c>
      <c r="BM1328" s="158" t="s">
        <v>1539</v>
      </c>
    </row>
    <row r="1329" spans="1:65" s="168" customFormat="1">
      <c r="B1329" s="169"/>
      <c r="D1329" s="162" t="s">
        <v>166</v>
      </c>
      <c r="E1329" s="170" t="s">
        <v>1</v>
      </c>
      <c r="F1329" s="171" t="s">
        <v>1540</v>
      </c>
      <c r="H1329" s="172">
        <v>198</v>
      </c>
      <c r="L1329" s="169"/>
      <c r="M1329" s="173"/>
      <c r="N1329" s="174"/>
      <c r="O1329" s="174"/>
      <c r="P1329" s="174"/>
      <c r="Q1329" s="174"/>
      <c r="R1329" s="174"/>
      <c r="S1329" s="174"/>
      <c r="T1329" s="175"/>
      <c r="AT1329" s="170" t="s">
        <v>166</v>
      </c>
      <c r="AU1329" s="170" t="s">
        <v>84</v>
      </c>
      <c r="AV1329" s="168" t="s">
        <v>84</v>
      </c>
      <c r="AW1329" s="168" t="s">
        <v>31</v>
      </c>
      <c r="AX1329" s="168" t="s">
        <v>80</v>
      </c>
      <c r="AY1329" s="170" t="s">
        <v>158</v>
      </c>
    </row>
    <row r="1330" spans="1:65" s="25" customFormat="1" ht="16.5" customHeight="1">
      <c r="A1330" s="21"/>
      <c r="B1330" s="22"/>
      <c r="C1330" s="192" t="s">
        <v>1541</v>
      </c>
      <c r="D1330" s="192" t="s">
        <v>514</v>
      </c>
      <c r="E1330" s="193" t="s">
        <v>1532</v>
      </c>
      <c r="F1330" s="194" t="s">
        <v>1533</v>
      </c>
      <c r="G1330" s="195" t="s">
        <v>189</v>
      </c>
      <c r="H1330" s="196">
        <v>207.9</v>
      </c>
      <c r="I1330" s="2"/>
      <c r="J1330" s="197">
        <f>ROUND(I1330*H1330,2)</f>
        <v>0</v>
      </c>
      <c r="K1330" s="194" t="s">
        <v>164</v>
      </c>
      <c r="L1330" s="198"/>
      <c r="M1330" s="199" t="s">
        <v>1</v>
      </c>
      <c r="N1330" s="200" t="s">
        <v>40</v>
      </c>
      <c r="O1330" s="49"/>
      <c r="P1330" s="156">
        <f>O1330*H1330</f>
        <v>0</v>
      </c>
      <c r="Q1330" s="156">
        <v>0</v>
      </c>
      <c r="R1330" s="156">
        <f>Q1330*H1330</f>
        <v>0</v>
      </c>
      <c r="S1330" s="156">
        <v>0</v>
      </c>
      <c r="T1330" s="157">
        <f>S1330*H1330</f>
        <v>0</v>
      </c>
      <c r="U1330" s="21"/>
      <c r="V1330" s="21"/>
      <c r="W1330" s="21"/>
      <c r="X1330" s="21"/>
      <c r="Y1330" s="21"/>
      <c r="Z1330" s="21"/>
      <c r="AA1330" s="21"/>
      <c r="AB1330" s="21"/>
      <c r="AC1330" s="21"/>
      <c r="AD1330" s="21"/>
      <c r="AE1330" s="21"/>
      <c r="AR1330" s="158" t="s">
        <v>527</v>
      </c>
      <c r="AT1330" s="158" t="s">
        <v>514</v>
      </c>
      <c r="AU1330" s="158" t="s">
        <v>84</v>
      </c>
      <c r="AY1330" s="8" t="s">
        <v>158</v>
      </c>
      <c r="BE1330" s="159">
        <f>IF(N1330="základní",J1330,0)</f>
        <v>0</v>
      </c>
      <c r="BF1330" s="159">
        <f>IF(N1330="snížená",J1330,0)</f>
        <v>0</v>
      </c>
      <c r="BG1330" s="159">
        <f>IF(N1330="zákl. přenesená",J1330,0)</f>
        <v>0</v>
      </c>
      <c r="BH1330" s="159">
        <f>IF(N1330="sníž. přenesená",J1330,0)</f>
        <v>0</v>
      </c>
      <c r="BI1330" s="159">
        <f>IF(N1330="nulová",J1330,0)</f>
        <v>0</v>
      </c>
      <c r="BJ1330" s="8" t="s">
        <v>80</v>
      </c>
      <c r="BK1330" s="159">
        <f>ROUND(I1330*H1330,2)</f>
        <v>0</v>
      </c>
      <c r="BL1330" s="8" t="s">
        <v>403</v>
      </c>
      <c r="BM1330" s="158" t="s">
        <v>1542</v>
      </c>
    </row>
    <row r="1331" spans="1:65" s="168" customFormat="1">
      <c r="B1331" s="169"/>
      <c r="D1331" s="162" t="s">
        <v>166</v>
      </c>
      <c r="F1331" s="171" t="s">
        <v>1543</v>
      </c>
      <c r="H1331" s="172">
        <v>207.9</v>
      </c>
      <c r="L1331" s="169"/>
      <c r="M1331" s="173"/>
      <c r="N1331" s="174"/>
      <c r="O1331" s="174"/>
      <c r="P1331" s="174"/>
      <c r="Q1331" s="174"/>
      <c r="R1331" s="174"/>
      <c r="S1331" s="174"/>
      <c r="T1331" s="175"/>
      <c r="AT1331" s="170" t="s">
        <v>166</v>
      </c>
      <c r="AU1331" s="170" t="s">
        <v>84</v>
      </c>
      <c r="AV1331" s="168" t="s">
        <v>84</v>
      </c>
      <c r="AW1331" s="168" t="s">
        <v>3</v>
      </c>
      <c r="AX1331" s="168" t="s">
        <v>80</v>
      </c>
      <c r="AY1331" s="170" t="s">
        <v>158</v>
      </c>
    </row>
    <row r="1332" spans="1:65" s="25" customFormat="1" ht="24.2" customHeight="1">
      <c r="A1332" s="21"/>
      <c r="B1332" s="22"/>
      <c r="C1332" s="148" t="s">
        <v>1544</v>
      </c>
      <c r="D1332" s="148" t="s">
        <v>160</v>
      </c>
      <c r="E1332" s="149" t="s">
        <v>1545</v>
      </c>
      <c r="F1332" s="150" t="s">
        <v>1546</v>
      </c>
      <c r="G1332" s="151" t="s">
        <v>189</v>
      </c>
      <c r="H1332" s="152">
        <v>6448.2870000000003</v>
      </c>
      <c r="I1332" s="1"/>
      <c r="J1332" s="153">
        <f>ROUND(I1332*H1332,2)</f>
        <v>0</v>
      </c>
      <c r="K1332" s="150" t="s">
        <v>164</v>
      </c>
      <c r="L1332" s="22"/>
      <c r="M1332" s="154" t="s">
        <v>1</v>
      </c>
      <c r="N1332" s="155" t="s">
        <v>40</v>
      </c>
      <c r="O1332" s="49"/>
      <c r="P1332" s="156">
        <f>O1332*H1332</f>
        <v>0</v>
      </c>
      <c r="Q1332" s="156">
        <v>2.0000000000000001E-4</v>
      </c>
      <c r="R1332" s="156">
        <f>Q1332*H1332</f>
        <v>1.2896574000000001</v>
      </c>
      <c r="S1332" s="156">
        <v>0</v>
      </c>
      <c r="T1332" s="157">
        <f>S1332*H1332</f>
        <v>0</v>
      </c>
      <c r="U1332" s="21"/>
      <c r="V1332" s="21"/>
      <c r="W1332" s="21"/>
      <c r="X1332" s="21"/>
      <c r="Y1332" s="21"/>
      <c r="Z1332" s="21"/>
      <c r="AA1332" s="21"/>
      <c r="AB1332" s="21"/>
      <c r="AC1332" s="21"/>
      <c r="AD1332" s="21"/>
      <c r="AE1332" s="21"/>
      <c r="AR1332" s="158" t="s">
        <v>403</v>
      </c>
      <c r="AT1332" s="158" t="s">
        <v>160</v>
      </c>
      <c r="AU1332" s="158" t="s">
        <v>84</v>
      </c>
      <c r="AY1332" s="8" t="s">
        <v>158</v>
      </c>
      <c r="BE1332" s="159">
        <f>IF(N1332="základní",J1332,0)</f>
        <v>0</v>
      </c>
      <c r="BF1332" s="159">
        <f>IF(N1332="snížená",J1332,0)</f>
        <v>0</v>
      </c>
      <c r="BG1332" s="159">
        <f>IF(N1332="zákl. přenesená",J1332,0)</f>
        <v>0</v>
      </c>
      <c r="BH1332" s="159">
        <f>IF(N1332="sníž. přenesená",J1332,0)</f>
        <v>0</v>
      </c>
      <c r="BI1332" s="159">
        <f>IF(N1332="nulová",J1332,0)</f>
        <v>0</v>
      </c>
      <c r="BJ1332" s="8" t="s">
        <v>80</v>
      </c>
      <c r="BK1332" s="159">
        <f>ROUND(I1332*H1332,2)</f>
        <v>0</v>
      </c>
      <c r="BL1332" s="8" t="s">
        <v>403</v>
      </c>
      <c r="BM1332" s="158" t="s">
        <v>1547</v>
      </c>
    </row>
    <row r="1333" spans="1:65" s="160" customFormat="1">
      <c r="B1333" s="161"/>
      <c r="D1333" s="162" t="s">
        <v>166</v>
      </c>
      <c r="E1333" s="163" t="s">
        <v>1</v>
      </c>
      <c r="F1333" s="164" t="s">
        <v>203</v>
      </c>
      <c r="H1333" s="163" t="s">
        <v>1</v>
      </c>
      <c r="L1333" s="161"/>
      <c r="M1333" s="165"/>
      <c r="N1333" s="166"/>
      <c r="O1333" s="166"/>
      <c r="P1333" s="166"/>
      <c r="Q1333" s="166"/>
      <c r="R1333" s="166"/>
      <c r="S1333" s="166"/>
      <c r="T1333" s="167"/>
      <c r="AT1333" s="163" t="s">
        <v>166</v>
      </c>
      <c r="AU1333" s="163" t="s">
        <v>84</v>
      </c>
      <c r="AV1333" s="160" t="s">
        <v>80</v>
      </c>
      <c r="AW1333" s="160" t="s">
        <v>31</v>
      </c>
      <c r="AX1333" s="160" t="s">
        <v>75</v>
      </c>
      <c r="AY1333" s="163" t="s">
        <v>158</v>
      </c>
    </row>
    <row r="1334" spans="1:65" s="160" customFormat="1">
      <c r="B1334" s="161"/>
      <c r="D1334" s="162" t="s">
        <v>166</v>
      </c>
      <c r="E1334" s="163" t="s">
        <v>1</v>
      </c>
      <c r="F1334" s="164" t="s">
        <v>1548</v>
      </c>
      <c r="H1334" s="163" t="s">
        <v>1</v>
      </c>
      <c r="L1334" s="161"/>
      <c r="M1334" s="165"/>
      <c r="N1334" s="166"/>
      <c r="O1334" s="166"/>
      <c r="P1334" s="166"/>
      <c r="Q1334" s="166"/>
      <c r="R1334" s="166"/>
      <c r="S1334" s="166"/>
      <c r="T1334" s="167"/>
      <c r="AT1334" s="163" t="s">
        <v>166</v>
      </c>
      <c r="AU1334" s="163" t="s">
        <v>84</v>
      </c>
      <c r="AV1334" s="160" t="s">
        <v>80</v>
      </c>
      <c r="AW1334" s="160" t="s">
        <v>31</v>
      </c>
      <c r="AX1334" s="160" t="s">
        <v>75</v>
      </c>
      <c r="AY1334" s="163" t="s">
        <v>158</v>
      </c>
    </row>
    <row r="1335" spans="1:65" s="160" customFormat="1">
      <c r="B1335" s="161"/>
      <c r="D1335" s="162" t="s">
        <v>166</v>
      </c>
      <c r="E1335" s="163" t="s">
        <v>1</v>
      </c>
      <c r="F1335" s="164" t="s">
        <v>204</v>
      </c>
      <c r="H1335" s="163" t="s">
        <v>1</v>
      </c>
      <c r="L1335" s="161"/>
      <c r="M1335" s="165"/>
      <c r="N1335" s="166"/>
      <c r="O1335" s="166"/>
      <c r="P1335" s="166"/>
      <c r="Q1335" s="166"/>
      <c r="R1335" s="166"/>
      <c r="S1335" s="166"/>
      <c r="T1335" s="167"/>
      <c r="AT1335" s="163" t="s">
        <v>166</v>
      </c>
      <c r="AU1335" s="163" t="s">
        <v>84</v>
      </c>
      <c r="AV1335" s="160" t="s">
        <v>80</v>
      </c>
      <c r="AW1335" s="160" t="s">
        <v>31</v>
      </c>
      <c r="AX1335" s="160" t="s">
        <v>75</v>
      </c>
      <c r="AY1335" s="163" t="s">
        <v>158</v>
      </c>
    </row>
    <row r="1336" spans="1:65" s="168" customFormat="1">
      <c r="B1336" s="169"/>
      <c r="D1336" s="162" t="s">
        <v>166</v>
      </c>
      <c r="E1336" s="170" t="s">
        <v>1</v>
      </c>
      <c r="F1336" s="171" t="s">
        <v>1549</v>
      </c>
      <c r="H1336" s="172">
        <v>15.65</v>
      </c>
      <c r="L1336" s="169"/>
      <c r="M1336" s="173"/>
      <c r="N1336" s="174"/>
      <c r="O1336" s="174"/>
      <c r="P1336" s="174"/>
      <c r="Q1336" s="174"/>
      <c r="R1336" s="174"/>
      <c r="S1336" s="174"/>
      <c r="T1336" s="175"/>
      <c r="AT1336" s="170" t="s">
        <v>166</v>
      </c>
      <c r="AU1336" s="170" t="s">
        <v>84</v>
      </c>
      <c r="AV1336" s="168" t="s">
        <v>84</v>
      </c>
      <c r="AW1336" s="168" t="s">
        <v>31</v>
      </c>
      <c r="AX1336" s="168" t="s">
        <v>75</v>
      </c>
      <c r="AY1336" s="170" t="s">
        <v>158</v>
      </c>
    </row>
    <row r="1337" spans="1:65" s="168" customFormat="1">
      <c r="B1337" s="169"/>
      <c r="D1337" s="162" t="s">
        <v>166</v>
      </c>
      <c r="E1337" s="170" t="s">
        <v>1</v>
      </c>
      <c r="F1337" s="171" t="s">
        <v>1550</v>
      </c>
      <c r="H1337" s="172">
        <v>38.636000000000003</v>
      </c>
      <c r="L1337" s="169"/>
      <c r="M1337" s="173"/>
      <c r="N1337" s="174"/>
      <c r="O1337" s="174"/>
      <c r="P1337" s="174"/>
      <c r="Q1337" s="174"/>
      <c r="R1337" s="174"/>
      <c r="S1337" s="174"/>
      <c r="T1337" s="175"/>
      <c r="AT1337" s="170" t="s">
        <v>166</v>
      </c>
      <c r="AU1337" s="170" t="s">
        <v>84</v>
      </c>
      <c r="AV1337" s="168" t="s">
        <v>84</v>
      </c>
      <c r="AW1337" s="168" t="s">
        <v>31</v>
      </c>
      <c r="AX1337" s="168" t="s">
        <v>75</v>
      </c>
      <c r="AY1337" s="170" t="s">
        <v>158</v>
      </c>
    </row>
    <row r="1338" spans="1:65" s="168" customFormat="1">
      <c r="B1338" s="169"/>
      <c r="D1338" s="162" t="s">
        <v>166</v>
      </c>
      <c r="E1338" s="170" t="s">
        <v>1</v>
      </c>
      <c r="F1338" s="171" t="s">
        <v>1551</v>
      </c>
      <c r="H1338" s="172">
        <v>46.54</v>
      </c>
      <c r="L1338" s="169"/>
      <c r="M1338" s="173"/>
      <c r="N1338" s="174"/>
      <c r="O1338" s="174"/>
      <c r="P1338" s="174"/>
      <c r="Q1338" s="174"/>
      <c r="R1338" s="174"/>
      <c r="S1338" s="174"/>
      <c r="T1338" s="175"/>
      <c r="AT1338" s="170" t="s">
        <v>166</v>
      </c>
      <c r="AU1338" s="170" t="s">
        <v>84</v>
      </c>
      <c r="AV1338" s="168" t="s">
        <v>84</v>
      </c>
      <c r="AW1338" s="168" t="s">
        <v>31</v>
      </c>
      <c r="AX1338" s="168" t="s">
        <v>75</v>
      </c>
      <c r="AY1338" s="170" t="s">
        <v>158</v>
      </c>
    </row>
    <row r="1339" spans="1:65" s="168" customFormat="1">
      <c r="B1339" s="169"/>
      <c r="D1339" s="162" t="s">
        <v>166</v>
      </c>
      <c r="E1339" s="170" t="s">
        <v>1</v>
      </c>
      <c r="F1339" s="171" t="s">
        <v>1552</v>
      </c>
      <c r="H1339" s="172">
        <v>26.52</v>
      </c>
      <c r="L1339" s="169"/>
      <c r="M1339" s="173"/>
      <c r="N1339" s="174"/>
      <c r="O1339" s="174"/>
      <c r="P1339" s="174"/>
      <c r="Q1339" s="174"/>
      <c r="R1339" s="174"/>
      <c r="S1339" s="174"/>
      <c r="T1339" s="175"/>
      <c r="AT1339" s="170" t="s">
        <v>166</v>
      </c>
      <c r="AU1339" s="170" t="s">
        <v>84</v>
      </c>
      <c r="AV1339" s="168" t="s">
        <v>84</v>
      </c>
      <c r="AW1339" s="168" t="s">
        <v>31</v>
      </c>
      <c r="AX1339" s="168" t="s">
        <v>75</v>
      </c>
      <c r="AY1339" s="170" t="s">
        <v>158</v>
      </c>
    </row>
    <row r="1340" spans="1:65" s="168" customFormat="1">
      <c r="B1340" s="169"/>
      <c r="D1340" s="162" t="s">
        <v>166</v>
      </c>
      <c r="E1340" s="170" t="s">
        <v>1</v>
      </c>
      <c r="F1340" s="171" t="s">
        <v>1553</v>
      </c>
      <c r="H1340" s="172">
        <v>34.58</v>
      </c>
      <c r="L1340" s="169"/>
      <c r="M1340" s="173"/>
      <c r="N1340" s="174"/>
      <c r="O1340" s="174"/>
      <c r="P1340" s="174"/>
      <c r="Q1340" s="174"/>
      <c r="R1340" s="174"/>
      <c r="S1340" s="174"/>
      <c r="T1340" s="175"/>
      <c r="AT1340" s="170" t="s">
        <v>166</v>
      </c>
      <c r="AU1340" s="170" t="s">
        <v>84</v>
      </c>
      <c r="AV1340" s="168" t="s">
        <v>84</v>
      </c>
      <c r="AW1340" s="168" t="s">
        <v>31</v>
      </c>
      <c r="AX1340" s="168" t="s">
        <v>75</v>
      </c>
      <c r="AY1340" s="170" t="s">
        <v>158</v>
      </c>
    </row>
    <row r="1341" spans="1:65" s="168" customFormat="1">
      <c r="B1341" s="169"/>
      <c r="D1341" s="162" t="s">
        <v>166</v>
      </c>
      <c r="E1341" s="170" t="s">
        <v>1</v>
      </c>
      <c r="F1341" s="171" t="s">
        <v>1554</v>
      </c>
      <c r="H1341" s="172">
        <v>29.38</v>
      </c>
      <c r="L1341" s="169"/>
      <c r="M1341" s="173"/>
      <c r="N1341" s="174"/>
      <c r="O1341" s="174"/>
      <c r="P1341" s="174"/>
      <c r="Q1341" s="174"/>
      <c r="R1341" s="174"/>
      <c r="S1341" s="174"/>
      <c r="T1341" s="175"/>
      <c r="AT1341" s="170" t="s">
        <v>166</v>
      </c>
      <c r="AU1341" s="170" t="s">
        <v>84</v>
      </c>
      <c r="AV1341" s="168" t="s">
        <v>84</v>
      </c>
      <c r="AW1341" s="168" t="s">
        <v>31</v>
      </c>
      <c r="AX1341" s="168" t="s">
        <v>75</v>
      </c>
      <c r="AY1341" s="170" t="s">
        <v>158</v>
      </c>
    </row>
    <row r="1342" spans="1:65" s="168" customFormat="1">
      <c r="B1342" s="169"/>
      <c r="D1342" s="162" t="s">
        <v>166</v>
      </c>
      <c r="E1342" s="170" t="s">
        <v>1</v>
      </c>
      <c r="F1342" s="171" t="s">
        <v>1555</v>
      </c>
      <c r="H1342" s="172">
        <v>72.331999999999994</v>
      </c>
      <c r="L1342" s="169"/>
      <c r="M1342" s="173"/>
      <c r="N1342" s="174"/>
      <c r="O1342" s="174"/>
      <c r="P1342" s="174"/>
      <c r="Q1342" s="174"/>
      <c r="R1342" s="174"/>
      <c r="S1342" s="174"/>
      <c r="T1342" s="175"/>
      <c r="AT1342" s="170" t="s">
        <v>166</v>
      </c>
      <c r="AU1342" s="170" t="s">
        <v>84</v>
      </c>
      <c r="AV1342" s="168" t="s">
        <v>84</v>
      </c>
      <c r="AW1342" s="168" t="s">
        <v>31</v>
      </c>
      <c r="AX1342" s="168" t="s">
        <v>75</v>
      </c>
      <c r="AY1342" s="170" t="s">
        <v>158</v>
      </c>
    </row>
    <row r="1343" spans="1:65" s="168" customFormat="1" ht="22.5">
      <c r="B1343" s="169"/>
      <c r="D1343" s="162" t="s">
        <v>166</v>
      </c>
      <c r="E1343" s="170" t="s">
        <v>1</v>
      </c>
      <c r="F1343" s="171" t="s">
        <v>1556</v>
      </c>
      <c r="H1343" s="172">
        <v>17.614999999999998</v>
      </c>
      <c r="L1343" s="169"/>
      <c r="M1343" s="173"/>
      <c r="N1343" s="174"/>
      <c r="O1343" s="174"/>
      <c r="P1343" s="174"/>
      <c r="Q1343" s="174"/>
      <c r="R1343" s="174"/>
      <c r="S1343" s="174"/>
      <c r="T1343" s="175"/>
      <c r="AT1343" s="170" t="s">
        <v>166</v>
      </c>
      <c r="AU1343" s="170" t="s">
        <v>84</v>
      </c>
      <c r="AV1343" s="168" t="s">
        <v>84</v>
      </c>
      <c r="AW1343" s="168" t="s">
        <v>31</v>
      </c>
      <c r="AX1343" s="168" t="s">
        <v>75</v>
      </c>
      <c r="AY1343" s="170" t="s">
        <v>158</v>
      </c>
    </row>
    <row r="1344" spans="1:65" s="168" customFormat="1">
      <c r="B1344" s="169"/>
      <c r="D1344" s="162" t="s">
        <v>166</v>
      </c>
      <c r="E1344" s="170" t="s">
        <v>1</v>
      </c>
      <c r="F1344" s="171" t="s">
        <v>1557</v>
      </c>
      <c r="H1344" s="172">
        <v>133.45599999999999</v>
      </c>
      <c r="L1344" s="169"/>
      <c r="M1344" s="173"/>
      <c r="N1344" s="174"/>
      <c r="O1344" s="174"/>
      <c r="P1344" s="174"/>
      <c r="Q1344" s="174"/>
      <c r="R1344" s="174"/>
      <c r="S1344" s="174"/>
      <c r="T1344" s="175"/>
      <c r="AT1344" s="170" t="s">
        <v>166</v>
      </c>
      <c r="AU1344" s="170" t="s">
        <v>84</v>
      </c>
      <c r="AV1344" s="168" t="s">
        <v>84</v>
      </c>
      <c r="AW1344" s="168" t="s">
        <v>31</v>
      </c>
      <c r="AX1344" s="168" t="s">
        <v>75</v>
      </c>
      <c r="AY1344" s="170" t="s">
        <v>158</v>
      </c>
    </row>
    <row r="1345" spans="2:51" s="168" customFormat="1">
      <c r="B1345" s="169"/>
      <c r="D1345" s="162" t="s">
        <v>166</v>
      </c>
      <c r="E1345" s="170" t="s">
        <v>1</v>
      </c>
      <c r="F1345" s="171" t="s">
        <v>1558</v>
      </c>
      <c r="H1345" s="172">
        <v>85.02</v>
      </c>
      <c r="L1345" s="169"/>
      <c r="M1345" s="173"/>
      <c r="N1345" s="174"/>
      <c r="O1345" s="174"/>
      <c r="P1345" s="174"/>
      <c r="Q1345" s="174"/>
      <c r="R1345" s="174"/>
      <c r="S1345" s="174"/>
      <c r="T1345" s="175"/>
      <c r="AT1345" s="170" t="s">
        <v>166</v>
      </c>
      <c r="AU1345" s="170" t="s">
        <v>84</v>
      </c>
      <c r="AV1345" s="168" t="s">
        <v>84</v>
      </c>
      <c r="AW1345" s="168" t="s">
        <v>31</v>
      </c>
      <c r="AX1345" s="168" t="s">
        <v>75</v>
      </c>
      <c r="AY1345" s="170" t="s">
        <v>158</v>
      </c>
    </row>
    <row r="1346" spans="2:51" s="168" customFormat="1">
      <c r="B1346" s="169"/>
      <c r="D1346" s="162" t="s">
        <v>166</v>
      </c>
      <c r="E1346" s="170" t="s">
        <v>1</v>
      </c>
      <c r="F1346" s="171" t="s">
        <v>1559</v>
      </c>
      <c r="H1346" s="172">
        <v>55.432000000000002</v>
      </c>
      <c r="L1346" s="169"/>
      <c r="M1346" s="173"/>
      <c r="N1346" s="174"/>
      <c r="O1346" s="174"/>
      <c r="P1346" s="174"/>
      <c r="Q1346" s="174"/>
      <c r="R1346" s="174"/>
      <c r="S1346" s="174"/>
      <c r="T1346" s="175"/>
      <c r="AT1346" s="170" t="s">
        <v>166</v>
      </c>
      <c r="AU1346" s="170" t="s">
        <v>84</v>
      </c>
      <c r="AV1346" s="168" t="s">
        <v>84</v>
      </c>
      <c r="AW1346" s="168" t="s">
        <v>31</v>
      </c>
      <c r="AX1346" s="168" t="s">
        <v>75</v>
      </c>
      <c r="AY1346" s="170" t="s">
        <v>158</v>
      </c>
    </row>
    <row r="1347" spans="2:51" s="168" customFormat="1">
      <c r="B1347" s="169"/>
      <c r="D1347" s="162" t="s">
        <v>166</v>
      </c>
      <c r="E1347" s="170" t="s">
        <v>1</v>
      </c>
      <c r="F1347" s="171" t="s">
        <v>1560</v>
      </c>
      <c r="H1347" s="172">
        <v>55.432000000000002</v>
      </c>
      <c r="L1347" s="169"/>
      <c r="M1347" s="173"/>
      <c r="N1347" s="174"/>
      <c r="O1347" s="174"/>
      <c r="P1347" s="174"/>
      <c r="Q1347" s="174"/>
      <c r="R1347" s="174"/>
      <c r="S1347" s="174"/>
      <c r="T1347" s="175"/>
      <c r="AT1347" s="170" t="s">
        <v>166</v>
      </c>
      <c r="AU1347" s="170" t="s">
        <v>84</v>
      </c>
      <c r="AV1347" s="168" t="s">
        <v>84</v>
      </c>
      <c r="AW1347" s="168" t="s">
        <v>31</v>
      </c>
      <c r="AX1347" s="168" t="s">
        <v>75</v>
      </c>
      <c r="AY1347" s="170" t="s">
        <v>158</v>
      </c>
    </row>
    <row r="1348" spans="2:51" s="168" customFormat="1">
      <c r="B1348" s="169"/>
      <c r="D1348" s="162" t="s">
        <v>166</v>
      </c>
      <c r="E1348" s="170" t="s">
        <v>1</v>
      </c>
      <c r="F1348" s="171" t="s">
        <v>1561</v>
      </c>
      <c r="H1348" s="172">
        <v>49.192</v>
      </c>
      <c r="L1348" s="169"/>
      <c r="M1348" s="173"/>
      <c r="N1348" s="174"/>
      <c r="O1348" s="174"/>
      <c r="P1348" s="174"/>
      <c r="Q1348" s="174"/>
      <c r="R1348" s="174"/>
      <c r="S1348" s="174"/>
      <c r="T1348" s="175"/>
      <c r="AT1348" s="170" t="s">
        <v>166</v>
      </c>
      <c r="AU1348" s="170" t="s">
        <v>84</v>
      </c>
      <c r="AV1348" s="168" t="s">
        <v>84</v>
      </c>
      <c r="AW1348" s="168" t="s">
        <v>31</v>
      </c>
      <c r="AX1348" s="168" t="s">
        <v>75</v>
      </c>
      <c r="AY1348" s="170" t="s">
        <v>158</v>
      </c>
    </row>
    <row r="1349" spans="2:51" s="168" customFormat="1">
      <c r="B1349" s="169"/>
      <c r="D1349" s="162" t="s">
        <v>166</v>
      </c>
      <c r="E1349" s="170" t="s">
        <v>1</v>
      </c>
      <c r="F1349" s="171" t="s">
        <v>1562</v>
      </c>
      <c r="H1349" s="172">
        <v>49.192</v>
      </c>
      <c r="L1349" s="169"/>
      <c r="M1349" s="173"/>
      <c r="N1349" s="174"/>
      <c r="O1349" s="174"/>
      <c r="P1349" s="174"/>
      <c r="Q1349" s="174"/>
      <c r="R1349" s="174"/>
      <c r="S1349" s="174"/>
      <c r="T1349" s="175"/>
      <c r="AT1349" s="170" t="s">
        <v>166</v>
      </c>
      <c r="AU1349" s="170" t="s">
        <v>84</v>
      </c>
      <c r="AV1349" s="168" t="s">
        <v>84</v>
      </c>
      <c r="AW1349" s="168" t="s">
        <v>31</v>
      </c>
      <c r="AX1349" s="168" t="s">
        <v>75</v>
      </c>
      <c r="AY1349" s="170" t="s">
        <v>158</v>
      </c>
    </row>
    <row r="1350" spans="2:51" s="168" customFormat="1">
      <c r="B1350" s="169"/>
      <c r="D1350" s="162" t="s">
        <v>166</v>
      </c>
      <c r="E1350" s="170" t="s">
        <v>1</v>
      </c>
      <c r="F1350" s="171" t="s">
        <v>1563</v>
      </c>
      <c r="H1350" s="172">
        <v>49.192</v>
      </c>
      <c r="L1350" s="169"/>
      <c r="M1350" s="173"/>
      <c r="N1350" s="174"/>
      <c r="O1350" s="174"/>
      <c r="P1350" s="174"/>
      <c r="Q1350" s="174"/>
      <c r="R1350" s="174"/>
      <c r="S1350" s="174"/>
      <c r="T1350" s="175"/>
      <c r="AT1350" s="170" t="s">
        <v>166</v>
      </c>
      <c r="AU1350" s="170" t="s">
        <v>84</v>
      </c>
      <c r="AV1350" s="168" t="s">
        <v>84</v>
      </c>
      <c r="AW1350" s="168" t="s">
        <v>31</v>
      </c>
      <c r="AX1350" s="168" t="s">
        <v>75</v>
      </c>
      <c r="AY1350" s="170" t="s">
        <v>158</v>
      </c>
    </row>
    <row r="1351" spans="2:51" s="168" customFormat="1">
      <c r="B1351" s="169"/>
      <c r="D1351" s="162" t="s">
        <v>166</v>
      </c>
      <c r="E1351" s="170" t="s">
        <v>1</v>
      </c>
      <c r="F1351" s="171" t="s">
        <v>1564</v>
      </c>
      <c r="H1351" s="172">
        <v>49.192</v>
      </c>
      <c r="L1351" s="169"/>
      <c r="M1351" s="173"/>
      <c r="N1351" s="174"/>
      <c r="O1351" s="174"/>
      <c r="P1351" s="174"/>
      <c r="Q1351" s="174"/>
      <c r="R1351" s="174"/>
      <c r="S1351" s="174"/>
      <c r="T1351" s="175"/>
      <c r="AT1351" s="170" t="s">
        <v>166</v>
      </c>
      <c r="AU1351" s="170" t="s">
        <v>84</v>
      </c>
      <c r="AV1351" s="168" t="s">
        <v>84</v>
      </c>
      <c r="AW1351" s="168" t="s">
        <v>31</v>
      </c>
      <c r="AX1351" s="168" t="s">
        <v>75</v>
      </c>
      <c r="AY1351" s="170" t="s">
        <v>158</v>
      </c>
    </row>
    <row r="1352" spans="2:51" s="168" customFormat="1">
      <c r="B1352" s="169"/>
      <c r="D1352" s="162" t="s">
        <v>166</v>
      </c>
      <c r="E1352" s="170" t="s">
        <v>1</v>
      </c>
      <c r="F1352" s="171" t="s">
        <v>1565</v>
      </c>
      <c r="H1352" s="172">
        <v>29.38</v>
      </c>
      <c r="L1352" s="169"/>
      <c r="M1352" s="173"/>
      <c r="N1352" s="174"/>
      <c r="O1352" s="174"/>
      <c r="P1352" s="174"/>
      <c r="Q1352" s="174"/>
      <c r="R1352" s="174"/>
      <c r="S1352" s="174"/>
      <c r="T1352" s="175"/>
      <c r="AT1352" s="170" t="s">
        <v>166</v>
      </c>
      <c r="AU1352" s="170" t="s">
        <v>84</v>
      </c>
      <c r="AV1352" s="168" t="s">
        <v>84</v>
      </c>
      <c r="AW1352" s="168" t="s">
        <v>31</v>
      </c>
      <c r="AX1352" s="168" t="s">
        <v>75</v>
      </c>
      <c r="AY1352" s="170" t="s">
        <v>158</v>
      </c>
    </row>
    <row r="1353" spans="2:51" s="168" customFormat="1">
      <c r="B1353" s="169"/>
      <c r="D1353" s="162" t="s">
        <v>166</v>
      </c>
      <c r="E1353" s="170" t="s">
        <v>1</v>
      </c>
      <c r="F1353" s="171" t="s">
        <v>1566</v>
      </c>
      <c r="H1353" s="172">
        <v>23.192</v>
      </c>
      <c r="L1353" s="169"/>
      <c r="M1353" s="173"/>
      <c r="N1353" s="174"/>
      <c r="O1353" s="174"/>
      <c r="P1353" s="174"/>
      <c r="Q1353" s="174"/>
      <c r="R1353" s="174"/>
      <c r="S1353" s="174"/>
      <c r="T1353" s="175"/>
      <c r="AT1353" s="170" t="s">
        <v>166</v>
      </c>
      <c r="AU1353" s="170" t="s">
        <v>84</v>
      </c>
      <c r="AV1353" s="168" t="s">
        <v>84</v>
      </c>
      <c r="AW1353" s="168" t="s">
        <v>31</v>
      </c>
      <c r="AX1353" s="168" t="s">
        <v>75</v>
      </c>
      <c r="AY1353" s="170" t="s">
        <v>158</v>
      </c>
    </row>
    <row r="1354" spans="2:51" s="168" customFormat="1">
      <c r="B1354" s="169"/>
      <c r="D1354" s="162" t="s">
        <v>166</v>
      </c>
      <c r="E1354" s="170" t="s">
        <v>1</v>
      </c>
      <c r="F1354" s="171" t="s">
        <v>1567</v>
      </c>
      <c r="H1354" s="172">
        <v>37.44</v>
      </c>
      <c r="L1354" s="169"/>
      <c r="M1354" s="173"/>
      <c r="N1354" s="174"/>
      <c r="O1354" s="174"/>
      <c r="P1354" s="174"/>
      <c r="Q1354" s="174"/>
      <c r="R1354" s="174"/>
      <c r="S1354" s="174"/>
      <c r="T1354" s="175"/>
      <c r="AT1354" s="170" t="s">
        <v>166</v>
      </c>
      <c r="AU1354" s="170" t="s">
        <v>84</v>
      </c>
      <c r="AV1354" s="168" t="s">
        <v>84</v>
      </c>
      <c r="AW1354" s="168" t="s">
        <v>31</v>
      </c>
      <c r="AX1354" s="168" t="s">
        <v>75</v>
      </c>
      <c r="AY1354" s="170" t="s">
        <v>158</v>
      </c>
    </row>
    <row r="1355" spans="2:51" s="168" customFormat="1">
      <c r="B1355" s="169"/>
      <c r="D1355" s="162" t="s">
        <v>166</v>
      </c>
      <c r="E1355" s="170" t="s">
        <v>1</v>
      </c>
      <c r="F1355" s="171" t="s">
        <v>1568</v>
      </c>
      <c r="H1355" s="172">
        <v>24.908000000000001</v>
      </c>
      <c r="L1355" s="169"/>
      <c r="M1355" s="173"/>
      <c r="N1355" s="174"/>
      <c r="O1355" s="174"/>
      <c r="P1355" s="174"/>
      <c r="Q1355" s="174"/>
      <c r="R1355" s="174"/>
      <c r="S1355" s="174"/>
      <c r="T1355" s="175"/>
      <c r="AT1355" s="170" t="s">
        <v>166</v>
      </c>
      <c r="AU1355" s="170" t="s">
        <v>84</v>
      </c>
      <c r="AV1355" s="168" t="s">
        <v>84</v>
      </c>
      <c r="AW1355" s="168" t="s">
        <v>31</v>
      </c>
      <c r="AX1355" s="168" t="s">
        <v>75</v>
      </c>
      <c r="AY1355" s="170" t="s">
        <v>158</v>
      </c>
    </row>
    <row r="1356" spans="2:51" s="168" customFormat="1">
      <c r="B1356" s="169"/>
      <c r="D1356" s="162" t="s">
        <v>166</v>
      </c>
      <c r="E1356" s="170" t="s">
        <v>1</v>
      </c>
      <c r="F1356" s="171" t="s">
        <v>1569</v>
      </c>
      <c r="H1356" s="172">
        <v>17.628</v>
      </c>
      <c r="L1356" s="169"/>
      <c r="M1356" s="173"/>
      <c r="N1356" s="174"/>
      <c r="O1356" s="174"/>
      <c r="P1356" s="174"/>
      <c r="Q1356" s="174"/>
      <c r="R1356" s="174"/>
      <c r="S1356" s="174"/>
      <c r="T1356" s="175"/>
      <c r="AT1356" s="170" t="s">
        <v>166</v>
      </c>
      <c r="AU1356" s="170" t="s">
        <v>84</v>
      </c>
      <c r="AV1356" s="168" t="s">
        <v>84</v>
      </c>
      <c r="AW1356" s="168" t="s">
        <v>31</v>
      </c>
      <c r="AX1356" s="168" t="s">
        <v>75</v>
      </c>
      <c r="AY1356" s="170" t="s">
        <v>158</v>
      </c>
    </row>
    <row r="1357" spans="2:51" s="168" customFormat="1">
      <c r="B1357" s="169"/>
      <c r="D1357" s="162" t="s">
        <v>166</v>
      </c>
      <c r="E1357" s="170" t="s">
        <v>1</v>
      </c>
      <c r="F1357" s="171" t="s">
        <v>1570</v>
      </c>
      <c r="H1357" s="172">
        <v>30.888000000000002</v>
      </c>
      <c r="L1357" s="169"/>
      <c r="M1357" s="173"/>
      <c r="N1357" s="174"/>
      <c r="O1357" s="174"/>
      <c r="P1357" s="174"/>
      <c r="Q1357" s="174"/>
      <c r="R1357" s="174"/>
      <c r="S1357" s="174"/>
      <c r="T1357" s="175"/>
      <c r="AT1357" s="170" t="s">
        <v>166</v>
      </c>
      <c r="AU1357" s="170" t="s">
        <v>84</v>
      </c>
      <c r="AV1357" s="168" t="s">
        <v>84</v>
      </c>
      <c r="AW1357" s="168" t="s">
        <v>31</v>
      </c>
      <c r="AX1357" s="168" t="s">
        <v>75</v>
      </c>
      <c r="AY1357" s="170" t="s">
        <v>158</v>
      </c>
    </row>
    <row r="1358" spans="2:51" s="168" customFormat="1">
      <c r="B1358" s="169"/>
      <c r="D1358" s="162" t="s">
        <v>166</v>
      </c>
      <c r="E1358" s="170" t="s">
        <v>1</v>
      </c>
      <c r="F1358" s="171" t="s">
        <v>1571</v>
      </c>
      <c r="H1358" s="172">
        <v>49.192</v>
      </c>
      <c r="L1358" s="169"/>
      <c r="M1358" s="173"/>
      <c r="N1358" s="174"/>
      <c r="O1358" s="174"/>
      <c r="P1358" s="174"/>
      <c r="Q1358" s="174"/>
      <c r="R1358" s="174"/>
      <c r="S1358" s="174"/>
      <c r="T1358" s="175"/>
      <c r="AT1358" s="170" t="s">
        <v>166</v>
      </c>
      <c r="AU1358" s="170" t="s">
        <v>84</v>
      </c>
      <c r="AV1358" s="168" t="s">
        <v>84</v>
      </c>
      <c r="AW1358" s="168" t="s">
        <v>31</v>
      </c>
      <c r="AX1358" s="168" t="s">
        <v>75</v>
      </c>
      <c r="AY1358" s="170" t="s">
        <v>158</v>
      </c>
    </row>
    <row r="1359" spans="2:51" s="168" customFormat="1">
      <c r="B1359" s="169"/>
      <c r="D1359" s="162" t="s">
        <v>166</v>
      </c>
      <c r="E1359" s="170" t="s">
        <v>1</v>
      </c>
      <c r="F1359" s="171" t="s">
        <v>1572</v>
      </c>
      <c r="H1359" s="172">
        <v>26.988</v>
      </c>
      <c r="L1359" s="169"/>
      <c r="M1359" s="173"/>
      <c r="N1359" s="174"/>
      <c r="O1359" s="174"/>
      <c r="P1359" s="174"/>
      <c r="Q1359" s="174"/>
      <c r="R1359" s="174"/>
      <c r="S1359" s="174"/>
      <c r="T1359" s="175"/>
      <c r="AT1359" s="170" t="s">
        <v>166</v>
      </c>
      <c r="AU1359" s="170" t="s">
        <v>84</v>
      </c>
      <c r="AV1359" s="168" t="s">
        <v>84</v>
      </c>
      <c r="AW1359" s="168" t="s">
        <v>31</v>
      </c>
      <c r="AX1359" s="168" t="s">
        <v>75</v>
      </c>
      <c r="AY1359" s="170" t="s">
        <v>158</v>
      </c>
    </row>
    <row r="1360" spans="2:51" s="168" customFormat="1">
      <c r="B1360" s="169"/>
      <c r="D1360" s="162" t="s">
        <v>166</v>
      </c>
      <c r="E1360" s="170" t="s">
        <v>1</v>
      </c>
      <c r="F1360" s="171" t="s">
        <v>1573</v>
      </c>
      <c r="H1360" s="172">
        <v>28.132000000000001</v>
      </c>
      <c r="L1360" s="169"/>
      <c r="M1360" s="173"/>
      <c r="N1360" s="174"/>
      <c r="O1360" s="174"/>
      <c r="P1360" s="174"/>
      <c r="Q1360" s="174"/>
      <c r="R1360" s="174"/>
      <c r="S1360" s="174"/>
      <c r="T1360" s="175"/>
      <c r="AT1360" s="170" t="s">
        <v>166</v>
      </c>
      <c r="AU1360" s="170" t="s">
        <v>84</v>
      </c>
      <c r="AV1360" s="168" t="s">
        <v>84</v>
      </c>
      <c r="AW1360" s="168" t="s">
        <v>31</v>
      </c>
      <c r="AX1360" s="168" t="s">
        <v>75</v>
      </c>
      <c r="AY1360" s="170" t="s">
        <v>158</v>
      </c>
    </row>
    <row r="1361" spans="2:51" s="168" customFormat="1">
      <c r="B1361" s="169"/>
      <c r="D1361" s="162" t="s">
        <v>166</v>
      </c>
      <c r="E1361" s="170" t="s">
        <v>1</v>
      </c>
      <c r="F1361" s="171" t="s">
        <v>1574</v>
      </c>
      <c r="H1361" s="172">
        <v>28.027999999999999</v>
      </c>
      <c r="L1361" s="169"/>
      <c r="M1361" s="173"/>
      <c r="N1361" s="174"/>
      <c r="O1361" s="174"/>
      <c r="P1361" s="174"/>
      <c r="Q1361" s="174"/>
      <c r="R1361" s="174"/>
      <c r="S1361" s="174"/>
      <c r="T1361" s="175"/>
      <c r="AT1361" s="170" t="s">
        <v>166</v>
      </c>
      <c r="AU1361" s="170" t="s">
        <v>84</v>
      </c>
      <c r="AV1361" s="168" t="s">
        <v>84</v>
      </c>
      <c r="AW1361" s="168" t="s">
        <v>31</v>
      </c>
      <c r="AX1361" s="168" t="s">
        <v>75</v>
      </c>
      <c r="AY1361" s="170" t="s">
        <v>158</v>
      </c>
    </row>
    <row r="1362" spans="2:51" s="168" customFormat="1">
      <c r="B1362" s="169"/>
      <c r="D1362" s="162" t="s">
        <v>166</v>
      </c>
      <c r="E1362" s="170" t="s">
        <v>1</v>
      </c>
      <c r="F1362" s="171" t="s">
        <v>1575</v>
      </c>
      <c r="H1362" s="172">
        <v>26.728000000000002</v>
      </c>
      <c r="L1362" s="169"/>
      <c r="M1362" s="173"/>
      <c r="N1362" s="174"/>
      <c r="O1362" s="174"/>
      <c r="P1362" s="174"/>
      <c r="Q1362" s="174"/>
      <c r="R1362" s="174"/>
      <c r="S1362" s="174"/>
      <c r="T1362" s="175"/>
      <c r="AT1362" s="170" t="s">
        <v>166</v>
      </c>
      <c r="AU1362" s="170" t="s">
        <v>84</v>
      </c>
      <c r="AV1362" s="168" t="s">
        <v>84</v>
      </c>
      <c r="AW1362" s="168" t="s">
        <v>31</v>
      </c>
      <c r="AX1362" s="168" t="s">
        <v>75</v>
      </c>
      <c r="AY1362" s="170" t="s">
        <v>158</v>
      </c>
    </row>
    <row r="1363" spans="2:51" s="168" customFormat="1">
      <c r="B1363" s="169"/>
      <c r="D1363" s="162" t="s">
        <v>166</v>
      </c>
      <c r="E1363" s="170" t="s">
        <v>1</v>
      </c>
      <c r="F1363" s="171" t="s">
        <v>1576</v>
      </c>
      <c r="H1363" s="172">
        <v>23.347999999999999</v>
      </c>
      <c r="L1363" s="169"/>
      <c r="M1363" s="173"/>
      <c r="N1363" s="174"/>
      <c r="O1363" s="174"/>
      <c r="P1363" s="174"/>
      <c r="Q1363" s="174"/>
      <c r="R1363" s="174"/>
      <c r="S1363" s="174"/>
      <c r="T1363" s="175"/>
      <c r="AT1363" s="170" t="s">
        <v>166</v>
      </c>
      <c r="AU1363" s="170" t="s">
        <v>84</v>
      </c>
      <c r="AV1363" s="168" t="s">
        <v>84</v>
      </c>
      <c r="AW1363" s="168" t="s">
        <v>31</v>
      </c>
      <c r="AX1363" s="168" t="s">
        <v>75</v>
      </c>
      <c r="AY1363" s="170" t="s">
        <v>158</v>
      </c>
    </row>
    <row r="1364" spans="2:51" s="168" customFormat="1">
      <c r="B1364" s="169"/>
      <c r="D1364" s="162" t="s">
        <v>166</v>
      </c>
      <c r="E1364" s="170" t="s">
        <v>1</v>
      </c>
      <c r="F1364" s="171" t="s">
        <v>1577</v>
      </c>
      <c r="H1364" s="172">
        <v>17.992000000000001</v>
      </c>
      <c r="L1364" s="169"/>
      <c r="M1364" s="173"/>
      <c r="N1364" s="174"/>
      <c r="O1364" s="174"/>
      <c r="P1364" s="174"/>
      <c r="Q1364" s="174"/>
      <c r="R1364" s="174"/>
      <c r="S1364" s="174"/>
      <c r="T1364" s="175"/>
      <c r="AT1364" s="170" t="s">
        <v>166</v>
      </c>
      <c r="AU1364" s="170" t="s">
        <v>84</v>
      </c>
      <c r="AV1364" s="168" t="s">
        <v>84</v>
      </c>
      <c r="AW1364" s="168" t="s">
        <v>31</v>
      </c>
      <c r="AX1364" s="168" t="s">
        <v>75</v>
      </c>
      <c r="AY1364" s="170" t="s">
        <v>158</v>
      </c>
    </row>
    <row r="1365" spans="2:51" s="184" customFormat="1">
      <c r="B1365" s="185"/>
      <c r="D1365" s="162" t="s">
        <v>166</v>
      </c>
      <c r="E1365" s="186" t="s">
        <v>1</v>
      </c>
      <c r="F1365" s="187" t="s">
        <v>219</v>
      </c>
      <c r="H1365" s="188">
        <v>1171.2050000000002</v>
      </c>
      <c r="L1365" s="185"/>
      <c r="M1365" s="189"/>
      <c r="N1365" s="190"/>
      <c r="O1365" s="190"/>
      <c r="P1365" s="190"/>
      <c r="Q1365" s="190"/>
      <c r="R1365" s="190"/>
      <c r="S1365" s="190"/>
      <c r="T1365" s="191"/>
      <c r="AT1365" s="186" t="s">
        <v>166</v>
      </c>
      <c r="AU1365" s="186" t="s">
        <v>84</v>
      </c>
      <c r="AV1365" s="184" t="s">
        <v>87</v>
      </c>
      <c r="AW1365" s="184" t="s">
        <v>31</v>
      </c>
      <c r="AX1365" s="184" t="s">
        <v>75</v>
      </c>
      <c r="AY1365" s="186" t="s">
        <v>158</v>
      </c>
    </row>
    <row r="1366" spans="2:51" s="160" customFormat="1">
      <c r="B1366" s="161"/>
      <c r="D1366" s="162" t="s">
        <v>166</v>
      </c>
      <c r="E1366" s="163" t="s">
        <v>1</v>
      </c>
      <c r="F1366" s="164" t="s">
        <v>206</v>
      </c>
      <c r="H1366" s="163" t="s">
        <v>1</v>
      </c>
      <c r="L1366" s="161"/>
      <c r="M1366" s="165"/>
      <c r="N1366" s="166"/>
      <c r="O1366" s="166"/>
      <c r="P1366" s="166"/>
      <c r="Q1366" s="166"/>
      <c r="R1366" s="166"/>
      <c r="S1366" s="166"/>
      <c r="T1366" s="167"/>
      <c r="AT1366" s="163" t="s">
        <v>166</v>
      </c>
      <c r="AU1366" s="163" t="s">
        <v>84</v>
      </c>
      <c r="AV1366" s="160" t="s">
        <v>80</v>
      </c>
      <c r="AW1366" s="160" t="s">
        <v>31</v>
      </c>
      <c r="AX1366" s="160" t="s">
        <v>75</v>
      </c>
      <c r="AY1366" s="163" t="s">
        <v>158</v>
      </c>
    </row>
    <row r="1367" spans="2:51" s="168" customFormat="1">
      <c r="B1367" s="169"/>
      <c r="D1367" s="162" t="s">
        <v>166</v>
      </c>
      <c r="E1367" s="170" t="s">
        <v>1</v>
      </c>
      <c r="F1367" s="171" t="s">
        <v>1578</v>
      </c>
      <c r="H1367" s="172">
        <v>49.192</v>
      </c>
      <c r="L1367" s="169"/>
      <c r="M1367" s="173"/>
      <c r="N1367" s="174"/>
      <c r="O1367" s="174"/>
      <c r="P1367" s="174"/>
      <c r="Q1367" s="174"/>
      <c r="R1367" s="174"/>
      <c r="S1367" s="174"/>
      <c r="T1367" s="175"/>
      <c r="AT1367" s="170" t="s">
        <v>166</v>
      </c>
      <c r="AU1367" s="170" t="s">
        <v>84</v>
      </c>
      <c r="AV1367" s="168" t="s">
        <v>84</v>
      </c>
      <c r="AW1367" s="168" t="s">
        <v>31</v>
      </c>
      <c r="AX1367" s="168" t="s">
        <v>75</v>
      </c>
      <c r="AY1367" s="170" t="s">
        <v>158</v>
      </c>
    </row>
    <row r="1368" spans="2:51" s="168" customFormat="1">
      <c r="B1368" s="169"/>
      <c r="D1368" s="162" t="s">
        <v>166</v>
      </c>
      <c r="E1368" s="170" t="s">
        <v>1</v>
      </c>
      <c r="F1368" s="171" t="s">
        <v>1579</v>
      </c>
      <c r="H1368" s="172">
        <v>145.13200000000001</v>
      </c>
      <c r="L1368" s="169"/>
      <c r="M1368" s="173"/>
      <c r="N1368" s="174"/>
      <c r="O1368" s="174"/>
      <c r="P1368" s="174"/>
      <c r="Q1368" s="174"/>
      <c r="R1368" s="174"/>
      <c r="S1368" s="174"/>
      <c r="T1368" s="175"/>
      <c r="AT1368" s="170" t="s">
        <v>166</v>
      </c>
      <c r="AU1368" s="170" t="s">
        <v>84</v>
      </c>
      <c r="AV1368" s="168" t="s">
        <v>84</v>
      </c>
      <c r="AW1368" s="168" t="s">
        <v>31</v>
      </c>
      <c r="AX1368" s="168" t="s">
        <v>75</v>
      </c>
      <c r="AY1368" s="170" t="s">
        <v>158</v>
      </c>
    </row>
    <row r="1369" spans="2:51" s="168" customFormat="1">
      <c r="B1369" s="169"/>
      <c r="D1369" s="162" t="s">
        <v>166</v>
      </c>
      <c r="E1369" s="170" t="s">
        <v>1</v>
      </c>
      <c r="F1369" s="171" t="s">
        <v>1580</v>
      </c>
      <c r="H1369" s="172">
        <v>16.744</v>
      </c>
      <c r="L1369" s="169"/>
      <c r="M1369" s="173"/>
      <c r="N1369" s="174"/>
      <c r="O1369" s="174"/>
      <c r="P1369" s="174"/>
      <c r="Q1369" s="174"/>
      <c r="R1369" s="174"/>
      <c r="S1369" s="174"/>
      <c r="T1369" s="175"/>
      <c r="AT1369" s="170" t="s">
        <v>166</v>
      </c>
      <c r="AU1369" s="170" t="s">
        <v>84</v>
      </c>
      <c r="AV1369" s="168" t="s">
        <v>84</v>
      </c>
      <c r="AW1369" s="168" t="s">
        <v>31</v>
      </c>
      <c r="AX1369" s="168" t="s">
        <v>75</v>
      </c>
      <c r="AY1369" s="170" t="s">
        <v>158</v>
      </c>
    </row>
    <row r="1370" spans="2:51" s="168" customFormat="1">
      <c r="B1370" s="169"/>
      <c r="D1370" s="162" t="s">
        <v>166</v>
      </c>
      <c r="E1370" s="170" t="s">
        <v>1</v>
      </c>
      <c r="F1370" s="171" t="s">
        <v>1581</v>
      </c>
      <c r="H1370" s="172">
        <v>7.15</v>
      </c>
      <c r="L1370" s="169"/>
      <c r="M1370" s="173"/>
      <c r="N1370" s="174"/>
      <c r="O1370" s="174"/>
      <c r="P1370" s="174"/>
      <c r="Q1370" s="174"/>
      <c r="R1370" s="174"/>
      <c r="S1370" s="174"/>
      <c r="T1370" s="175"/>
      <c r="AT1370" s="170" t="s">
        <v>166</v>
      </c>
      <c r="AU1370" s="170" t="s">
        <v>84</v>
      </c>
      <c r="AV1370" s="168" t="s">
        <v>84</v>
      </c>
      <c r="AW1370" s="168" t="s">
        <v>31</v>
      </c>
      <c r="AX1370" s="168" t="s">
        <v>75</v>
      </c>
      <c r="AY1370" s="170" t="s">
        <v>158</v>
      </c>
    </row>
    <row r="1371" spans="2:51" s="168" customFormat="1">
      <c r="B1371" s="169"/>
      <c r="D1371" s="162" t="s">
        <v>166</v>
      </c>
      <c r="E1371" s="170" t="s">
        <v>1</v>
      </c>
      <c r="F1371" s="171" t="s">
        <v>1582</v>
      </c>
      <c r="H1371" s="172">
        <v>46.54</v>
      </c>
      <c r="L1371" s="169"/>
      <c r="M1371" s="173"/>
      <c r="N1371" s="174"/>
      <c r="O1371" s="174"/>
      <c r="P1371" s="174"/>
      <c r="Q1371" s="174"/>
      <c r="R1371" s="174"/>
      <c r="S1371" s="174"/>
      <c r="T1371" s="175"/>
      <c r="AT1371" s="170" t="s">
        <v>166</v>
      </c>
      <c r="AU1371" s="170" t="s">
        <v>84</v>
      </c>
      <c r="AV1371" s="168" t="s">
        <v>84</v>
      </c>
      <c r="AW1371" s="168" t="s">
        <v>31</v>
      </c>
      <c r="AX1371" s="168" t="s">
        <v>75</v>
      </c>
      <c r="AY1371" s="170" t="s">
        <v>158</v>
      </c>
    </row>
    <row r="1372" spans="2:51" s="168" customFormat="1">
      <c r="B1372" s="169"/>
      <c r="D1372" s="162" t="s">
        <v>166</v>
      </c>
      <c r="E1372" s="170" t="s">
        <v>1</v>
      </c>
      <c r="F1372" s="171" t="s">
        <v>1583</v>
      </c>
      <c r="H1372" s="172">
        <v>17.628</v>
      </c>
      <c r="L1372" s="169"/>
      <c r="M1372" s="173"/>
      <c r="N1372" s="174"/>
      <c r="O1372" s="174"/>
      <c r="P1372" s="174"/>
      <c r="Q1372" s="174"/>
      <c r="R1372" s="174"/>
      <c r="S1372" s="174"/>
      <c r="T1372" s="175"/>
      <c r="AT1372" s="170" t="s">
        <v>166</v>
      </c>
      <c r="AU1372" s="170" t="s">
        <v>84</v>
      </c>
      <c r="AV1372" s="168" t="s">
        <v>84</v>
      </c>
      <c r="AW1372" s="168" t="s">
        <v>31</v>
      </c>
      <c r="AX1372" s="168" t="s">
        <v>75</v>
      </c>
      <c r="AY1372" s="170" t="s">
        <v>158</v>
      </c>
    </row>
    <row r="1373" spans="2:51" s="168" customFormat="1">
      <c r="B1373" s="169"/>
      <c r="D1373" s="162" t="s">
        <v>166</v>
      </c>
      <c r="E1373" s="170" t="s">
        <v>1</v>
      </c>
      <c r="F1373" s="171" t="s">
        <v>1584</v>
      </c>
      <c r="H1373" s="172">
        <v>7.6180000000000003</v>
      </c>
      <c r="L1373" s="169"/>
      <c r="M1373" s="173"/>
      <c r="N1373" s="174"/>
      <c r="O1373" s="174"/>
      <c r="P1373" s="174"/>
      <c r="Q1373" s="174"/>
      <c r="R1373" s="174"/>
      <c r="S1373" s="174"/>
      <c r="T1373" s="175"/>
      <c r="AT1373" s="170" t="s">
        <v>166</v>
      </c>
      <c r="AU1373" s="170" t="s">
        <v>84</v>
      </c>
      <c r="AV1373" s="168" t="s">
        <v>84</v>
      </c>
      <c r="AW1373" s="168" t="s">
        <v>31</v>
      </c>
      <c r="AX1373" s="168" t="s">
        <v>75</v>
      </c>
      <c r="AY1373" s="170" t="s">
        <v>158</v>
      </c>
    </row>
    <row r="1374" spans="2:51" s="168" customFormat="1">
      <c r="B1374" s="169"/>
      <c r="D1374" s="162" t="s">
        <v>166</v>
      </c>
      <c r="E1374" s="170" t="s">
        <v>1</v>
      </c>
      <c r="F1374" s="171" t="s">
        <v>1585</v>
      </c>
      <c r="H1374" s="172">
        <v>42.432000000000002</v>
      </c>
      <c r="L1374" s="169"/>
      <c r="M1374" s="173"/>
      <c r="N1374" s="174"/>
      <c r="O1374" s="174"/>
      <c r="P1374" s="174"/>
      <c r="Q1374" s="174"/>
      <c r="R1374" s="174"/>
      <c r="S1374" s="174"/>
      <c r="T1374" s="175"/>
      <c r="AT1374" s="170" t="s">
        <v>166</v>
      </c>
      <c r="AU1374" s="170" t="s">
        <v>84</v>
      </c>
      <c r="AV1374" s="168" t="s">
        <v>84</v>
      </c>
      <c r="AW1374" s="168" t="s">
        <v>31</v>
      </c>
      <c r="AX1374" s="168" t="s">
        <v>75</v>
      </c>
      <c r="AY1374" s="170" t="s">
        <v>158</v>
      </c>
    </row>
    <row r="1375" spans="2:51" s="168" customFormat="1">
      <c r="B1375" s="169"/>
      <c r="D1375" s="162" t="s">
        <v>166</v>
      </c>
      <c r="E1375" s="170" t="s">
        <v>1</v>
      </c>
      <c r="F1375" s="171" t="s">
        <v>1586</v>
      </c>
      <c r="H1375" s="172">
        <v>32.968000000000004</v>
      </c>
      <c r="L1375" s="169"/>
      <c r="M1375" s="173"/>
      <c r="N1375" s="174"/>
      <c r="O1375" s="174"/>
      <c r="P1375" s="174"/>
      <c r="Q1375" s="174"/>
      <c r="R1375" s="174"/>
      <c r="S1375" s="174"/>
      <c r="T1375" s="175"/>
      <c r="AT1375" s="170" t="s">
        <v>166</v>
      </c>
      <c r="AU1375" s="170" t="s">
        <v>84</v>
      </c>
      <c r="AV1375" s="168" t="s">
        <v>84</v>
      </c>
      <c r="AW1375" s="168" t="s">
        <v>31</v>
      </c>
      <c r="AX1375" s="168" t="s">
        <v>75</v>
      </c>
      <c r="AY1375" s="170" t="s">
        <v>158</v>
      </c>
    </row>
    <row r="1376" spans="2:51" s="168" customFormat="1">
      <c r="B1376" s="169"/>
      <c r="D1376" s="162" t="s">
        <v>166</v>
      </c>
      <c r="E1376" s="170" t="s">
        <v>1</v>
      </c>
      <c r="F1376" s="171" t="s">
        <v>1587</v>
      </c>
      <c r="H1376" s="172">
        <v>12.401999999999999</v>
      </c>
      <c r="L1376" s="169"/>
      <c r="M1376" s="173"/>
      <c r="N1376" s="174"/>
      <c r="O1376" s="174"/>
      <c r="P1376" s="174"/>
      <c r="Q1376" s="174"/>
      <c r="R1376" s="174"/>
      <c r="S1376" s="174"/>
      <c r="T1376" s="175"/>
      <c r="AT1376" s="170" t="s">
        <v>166</v>
      </c>
      <c r="AU1376" s="170" t="s">
        <v>84</v>
      </c>
      <c r="AV1376" s="168" t="s">
        <v>84</v>
      </c>
      <c r="AW1376" s="168" t="s">
        <v>31</v>
      </c>
      <c r="AX1376" s="168" t="s">
        <v>75</v>
      </c>
      <c r="AY1376" s="170" t="s">
        <v>158</v>
      </c>
    </row>
    <row r="1377" spans="2:51" s="168" customFormat="1">
      <c r="B1377" s="169"/>
      <c r="D1377" s="162" t="s">
        <v>166</v>
      </c>
      <c r="E1377" s="170" t="s">
        <v>1</v>
      </c>
      <c r="F1377" s="171" t="s">
        <v>1588</v>
      </c>
      <c r="H1377" s="172">
        <v>46.54</v>
      </c>
      <c r="L1377" s="169"/>
      <c r="M1377" s="173"/>
      <c r="N1377" s="174"/>
      <c r="O1377" s="174"/>
      <c r="P1377" s="174"/>
      <c r="Q1377" s="174"/>
      <c r="R1377" s="174"/>
      <c r="S1377" s="174"/>
      <c r="T1377" s="175"/>
      <c r="AT1377" s="170" t="s">
        <v>166</v>
      </c>
      <c r="AU1377" s="170" t="s">
        <v>84</v>
      </c>
      <c r="AV1377" s="168" t="s">
        <v>84</v>
      </c>
      <c r="AW1377" s="168" t="s">
        <v>31</v>
      </c>
      <c r="AX1377" s="168" t="s">
        <v>75</v>
      </c>
      <c r="AY1377" s="170" t="s">
        <v>158</v>
      </c>
    </row>
    <row r="1378" spans="2:51" s="168" customFormat="1">
      <c r="B1378" s="169"/>
      <c r="D1378" s="162" t="s">
        <v>166</v>
      </c>
      <c r="E1378" s="170" t="s">
        <v>1</v>
      </c>
      <c r="F1378" s="171" t="s">
        <v>1589</v>
      </c>
      <c r="H1378" s="172">
        <v>46.54</v>
      </c>
      <c r="L1378" s="169"/>
      <c r="M1378" s="173"/>
      <c r="N1378" s="174"/>
      <c r="O1378" s="174"/>
      <c r="P1378" s="174"/>
      <c r="Q1378" s="174"/>
      <c r="R1378" s="174"/>
      <c r="S1378" s="174"/>
      <c r="T1378" s="175"/>
      <c r="AT1378" s="170" t="s">
        <v>166</v>
      </c>
      <c r="AU1378" s="170" t="s">
        <v>84</v>
      </c>
      <c r="AV1378" s="168" t="s">
        <v>84</v>
      </c>
      <c r="AW1378" s="168" t="s">
        <v>31</v>
      </c>
      <c r="AX1378" s="168" t="s">
        <v>75</v>
      </c>
      <c r="AY1378" s="170" t="s">
        <v>158</v>
      </c>
    </row>
    <row r="1379" spans="2:51" s="168" customFormat="1">
      <c r="B1379" s="169"/>
      <c r="D1379" s="162" t="s">
        <v>166</v>
      </c>
      <c r="E1379" s="170" t="s">
        <v>1</v>
      </c>
      <c r="F1379" s="171" t="s">
        <v>1590</v>
      </c>
      <c r="H1379" s="172">
        <v>11.414</v>
      </c>
      <c r="L1379" s="169"/>
      <c r="M1379" s="173"/>
      <c r="N1379" s="174"/>
      <c r="O1379" s="174"/>
      <c r="P1379" s="174"/>
      <c r="Q1379" s="174"/>
      <c r="R1379" s="174"/>
      <c r="S1379" s="174"/>
      <c r="T1379" s="175"/>
      <c r="AT1379" s="170" t="s">
        <v>166</v>
      </c>
      <c r="AU1379" s="170" t="s">
        <v>84</v>
      </c>
      <c r="AV1379" s="168" t="s">
        <v>84</v>
      </c>
      <c r="AW1379" s="168" t="s">
        <v>31</v>
      </c>
      <c r="AX1379" s="168" t="s">
        <v>75</v>
      </c>
      <c r="AY1379" s="170" t="s">
        <v>158</v>
      </c>
    </row>
    <row r="1380" spans="2:51" s="168" customFormat="1">
      <c r="B1380" s="169"/>
      <c r="D1380" s="162" t="s">
        <v>166</v>
      </c>
      <c r="E1380" s="170" t="s">
        <v>1</v>
      </c>
      <c r="F1380" s="171" t="s">
        <v>1591</v>
      </c>
      <c r="H1380" s="172">
        <v>32.968000000000004</v>
      </c>
      <c r="L1380" s="169"/>
      <c r="M1380" s="173"/>
      <c r="N1380" s="174"/>
      <c r="O1380" s="174"/>
      <c r="P1380" s="174"/>
      <c r="Q1380" s="174"/>
      <c r="R1380" s="174"/>
      <c r="S1380" s="174"/>
      <c r="T1380" s="175"/>
      <c r="AT1380" s="170" t="s">
        <v>166</v>
      </c>
      <c r="AU1380" s="170" t="s">
        <v>84</v>
      </c>
      <c r="AV1380" s="168" t="s">
        <v>84</v>
      </c>
      <c r="AW1380" s="168" t="s">
        <v>31</v>
      </c>
      <c r="AX1380" s="168" t="s">
        <v>75</v>
      </c>
      <c r="AY1380" s="170" t="s">
        <v>158</v>
      </c>
    </row>
    <row r="1381" spans="2:51" s="168" customFormat="1">
      <c r="B1381" s="169"/>
      <c r="D1381" s="162" t="s">
        <v>166</v>
      </c>
      <c r="E1381" s="170" t="s">
        <v>1</v>
      </c>
      <c r="F1381" s="171" t="s">
        <v>1592</v>
      </c>
      <c r="H1381" s="172">
        <v>12.401999999999999</v>
      </c>
      <c r="L1381" s="169"/>
      <c r="M1381" s="173"/>
      <c r="N1381" s="174"/>
      <c r="O1381" s="174"/>
      <c r="P1381" s="174"/>
      <c r="Q1381" s="174"/>
      <c r="R1381" s="174"/>
      <c r="S1381" s="174"/>
      <c r="T1381" s="175"/>
      <c r="AT1381" s="170" t="s">
        <v>166</v>
      </c>
      <c r="AU1381" s="170" t="s">
        <v>84</v>
      </c>
      <c r="AV1381" s="168" t="s">
        <v>84</v>
      </c>
      <c r="AW1381" s="168" t="s">
        <v>31</v>
      </c>
      <c r="AX1381" s="168" t="s">
        <v>75</v>
      </c>
      <c r="AY1381" s="170" t="s">
        <v>158</v>
      </c>
    </row>
    <row r="1382" spans="2:51" s="168" customFormat="1">
      <c r="B1382" s="169"/>
      <c r="D1382" s="162" t="s">
        <v>166</v>
      </c>
      <c r="E1382" s="170" t="s">
        <v>1</v>
      </c>
      <c r="F1382" s="171" t="s">
        <v>1593</v>
      </c>
      <c r="H1382" s="172">
        <v>46.54</v>
      </c>
      <c r="L1382" s="169"/>
      <c r="M1382" s="173"/>
      <c r="N1382" s="174"/>
      <c r="O1382" s="174"/>
      <c r="P1382" s="174"/>
      <c r="Q1382" s="174"/>
      <c r="R1382" s="174"/>
      <c r="S1382" s="174"/>
      <c r="T1382" s="175"/>
      <c r="AT1382" s="170" t="s">
        <v>166</v>
      </c>
      <c r="AU1382" s="170" t="s">
        <v>84</v>
      </c>
      <c r="AV1382" s="168" t="s">
        <v>84</v>
      </c>
      <c r="AW1382" s="168" t="s">
        <v>31</v>
      </c>
      <c r="AX1382" s="168" t="s">
        <v>75</v>
      </c>
      <c r="AY1382" s="170" t="s">
        <v>158</v>
      </c>
    </row>
    <row r="1383" spans="2:51" s="168" customFormat="1">
      <c r="B1383" s="169"/>
      <c r="D1383" s="162" t="s">
        <v>166</v>
      </c>
      <c r="E1383" s="170" t="s">
        <v>1</v>
      </c>
      <c r="F1383" s="171" t="s">
        <v>1594</v>
      </c>
      <c r="H1383" s="172">
        <v>46.54</v>
      </c>
      <c r="L1383" s="169"/>
      <c r="M1383" s="173"/>
      <c r="N1383" s="174"/>
      <c r="O1383" s="174"/>
      <c r="P1383" s="174"/>
      <c r="Q1383" s="174"/>
      <c r="R1383" s="174"/>
      <c r="S1383" s="174"/>
      <c r="T1383" s="175"/>
      <c r="AT1383" s="170" t="s">
        <v>166</v>
      </c>
      <c r="AU1383" s="170" t="s">
        <v>84</v>
      </c>
      <c r="AV1383" s="168" t="s">
        <v>84</v>
      </c>
      <c r="AW1383" s="168" t="s">
        <v>31</v>
      </c>
      <c r="AX1383" s="168" t="s">
        <v>75</v>
      </c>
      <c r="AY1383" s="170" t="s">
        <v>158</v>
      </c>
    </row>
    <row r="1384" spans="2:51" s="168" customFormat="1">
      <c r="B1384" s="169"/>
      <c r="D1384" s="162" t="s">
        <v>166</v>
      </c>
      <c r="E1384" s="170" t="s">
        <v>1</v>
      </c>
      <c r="F1384" s="171" t="s">
        <v>1595</v>
      </c>
      <c r="H1384" s="172">
        <v>11.414</v>
      </c>
      <c r="L1384" s="169"/>
      <c r="M1384" s="173"/>
      <c r="N1384" s="174"/>
      <c r="O1384" s="174"/>
      <c r="P1384" s="174"/>
      <c r="Q1384" s="174"/>
      <c r="R1384" s="174"/>
      <c r="S1384" s="174"/>
      <c r="T1384" s="175"/>
      <c r="AT1384" s="170" t="s">
        <v>166</v>
      </c>
      <c r="AU1384" s="170" t="s">
        <v>84</v>
      </c>
      <c r="AV1384" s="168" t="s">
        <v>84</v>
      </c>
      <c r="AW1384" s="168" t="s">
        <v>31</v>
      </c>
      <c r="AX1384" s="168" t="s">
        <v>75</v>
      </c>
      <c r="AY1384" s="170" t="s">
        <v>158</v>
      </c>
    </row>
    <row r="1385" spans="2:51" s="168" customFormat="1">
      <c r="B1385" s="169"/>
      <c r="D1385" s="162" t="s">
        <v>166</v>
      </c>
      <c r="E1385" s="170" t="s">
        <v>1</v>
      </c>
      <c r="F1385" s="171" t="s">
        <v>1596</v>
      </c>
      <c r="H1385" s="172">
        <v>32.968000000000004</v>
      </c>
      <c r="L1385" s="169"/>
      <c r="M1385" s="173"/>
      <c r="N1385" s="174"/>
      <c r="O1385" s="174"/>
      <c r="P1385" s="174"/>
      <c r="Q1385" s="174"/>
      <c r="R1385" s="174"/>
      <c r="S1385" s="174"/>
      <c r="T1385" s="175"/>
      <c r="AT1385" s="170" t="s">
        <v>166</v>
      </c>
      <c r="AU1385" s="170" t="s">
        <v>84</v>
      </c>
      <c r="AV1385" s="168" t="s">
        <v>84</v>
      </c>
      <c r="AW1385" s="168" t="s">
        <v>31</v>
      </c>
      <c r="AX1385" s="168" t="s">
        <v>75</v>
      </c>
      <c r="AY1385" s="170" t="s">
        <v>158</v>
      </c>
    </row>
    <row r="1386" spans="2:51" s="168" customFormat="1">
      <c r="B1386" s="169"/>
      <c r="D1386" s="162" t="s">
        <v>166</v>
      </c>
      <c r="E1386" s="170" t="s">
        <v>1</v>
      </c>
      <c r="F1386" s="171" t="s">
        <v>1597</v>
      </c>
      <c r="H1386" s="172">
        <v>12.401999999999999</v>
      </c>
      <c r="L1386" s="169"/>
      <c r="M1386" s="173"/>
      <c r="N1386" s="174"/>
      <c r="O1386" s="174"/>
      <c r="P1386" s="174"/>
      <c r="Q1386" s="174"/>
      <c r="R1386" s="174"/>
      <c r="S1386" s="174"/>
      <c r="T1386" s="175"/>
      <c r="AT1386" s="170" t="s">
        <v>166</v>
      </c>
      <c r="AU1386" s="170" t="s">
        <v>84</v>
      </c>
      <c r="AV1386" s="168" t="s">
        <v>84</v>
      </c>
      <c r="AW1386" s="168" t="s">
        <v>31</v>
      </c>
      <c r="AX1386" s="168" t="s">
        <v>75</v>
      </c>
      <c r="AY1386" s="170" t="s">
        <v>158</v>
      </c>
    </row>
    <row r="1387" spans="2:51" s="168" customFormat="1">
      <c r="B1387" s="169"/>
      <c r="D1387" s="162" t="s">
        <v>166</v>
      </c>
      <c r="E1387" s="170" t="s">
        <v>1</v>
      </c>
      <c r="F1387" s="171" t="s">
        <v>1598</v>
      </c>
      <c r="H1387" s="172">
        <v>46.54</v>
      </c>
      <c r="L1387" s="169"/>
      <c r="M1387" s="173"/>
      <c r="N1387" s="174"/>
      <c r="O1387" s="174"/>
      <c r="P1387" s="174"/>
      <c r="Q1387" s="174"/>
      <c r="R1387" s="174"/>
      <c r="S1387" s="174"/>
      <c r="T1387" s="175"/>
      <c r="AT1387" s="170" t="s">
        <v>166</v>
      </c>
      <c r="AU1387" s="170" t="s">
        <v>84</v>
      </c>
      <c r="AV1387" s="168" t="s">
        <v>84</v>
      </c>
      <c r="AW1387" s="168" t="s">
        <v>31</v>
      </c>
      <c r="AX1387" s="168" t="s">
        <v>75</v>
      </c>
      <c r="AY1387" s="170" t="s">
        <v>158</v>
      </c>
    </row>
    <row r="1388" spans="2:51" s="168" customFormat="1">
      <c r="B1388" s="169"/>
      <c r="D1388" s="162" t="s">
        <v>166</v>
      </c>
      <c r="E1388" s="170" t="s">
        <v>1</v>
      </c>
      <c r="F1388" s="171" t="s">
        <v>1599</v>
      </c>
      <c r="H1388" s="172">
        <v>46.54</v>
      </c>
      <c r="L1388" s="169"/>
      <c r="M1388" s="173"/>
      <c r="N1388" s="174"/>
      <c r="O1388" s="174"/>
      <c r="P1388" s="174"/>
      <c r="Q1388" s="174"/>
      <c r="R1388" s="174"/>
      <c r="S1388" s="174"/>
      <c r="T1388" s="175"/>
      <c r="AT1388" s="170" t="s">
        <v>166</v>
      </c>
      <c r="AU1388" s="170" t="s">
        <v>84</v>
      </c>
      <c r="AV1388" s="168" t="s">
        <v>84</v>
      </c>
      <c r="AW1388" s="168" t="s">
        <v>31</v>
      </c>
      <c r="AX1388" s="168" t="s">
        <v>75</v>
      </c>
      <c r="AY1388" s="170" t="s">
        <v>158</v>
      </c>
    </row>
    <row r="1389" spans="2:51" s="168" customFormat="1">
      <c r="B1389" s="169"/>
      <c r="D1389" s="162" t="s">
        <v>166</v>
      </c>
      <c r="E1389" s="170" t="s">
        <v>1</v>
      </c>
      <c r="F1389" s="171" t="s">
        <v>1600</v>
      </c>
      <c r="H1389" s="172">
        <v>14.534000000000001</v>
      </c>
      <c r="L1389" s="169"/>
      <c r="M1389" s="173"/>
      <c r="N1389" s="174"/>
      <c r="O1389" s="174"/>
      <c r="P1389" s="174"/>
      <c r="Q1389" s="174"/>
      <c r="R1389" s="174"/>
      <c r="S1389" s="174"/>
      <c r="T1389" s="175"/>
      <c r="AT1389" s="170" t="s">
        <v>166</v>
      </c>
      <c r="AU1389" s="170" t="s">
        <v>84</v>
      </c>
      <c r="AV1389" s="168" t="s">
        <v>84</v>
      </c>
      <c r="AW1389" s="168" t="s">
        <v>31</v>
      </c>
      <c r="AX1389" s="168" t="s">
        <v>75</v>
      </c>
      <c r="AY1389" s="170" t="s">
        <v>158</v>
      </c>
    </row>
    <row r="1390" spans="2:51" s="168" customFormat="1">
      <c r="B1390" s="169"/>
      <c r="D1390" s="162" t="s">
        <v>166</v>
      </c>
      <c r="E1390" s="170" t="s">
        <v>1</v>
      </c>
      <c r="F1390" s="171" t="s">
        <v>1601</v>
      </c>
      <c r="H1390" s="172">
        <v>32.968000000000004</v>
      </c>
      <c r="L1390" s="169"/>
      <c r="M1390" s="173"/>
      <c r="N1390" s="174"/>
      <c r="O1390" s="174"/>
      <c r="P1390" s="174"/>
      <c r="Q1390" s="174"/>
      <c r="R1390" s="174"/>
      <c r="S1390" s="174"/>
      <c r="T1390" s="175"/>
      <c r="AT1390" s="170" t="s">
        <v>166</v>
      </c>
      <c r="AU1390" s="170" t="s">
        <v>84</v>
      </c>
      <c r="AV1390" s="168" t="s">
        <v>84</v>
      </c>
      <c r="AW1390" s="168" t="s">
        <v>31</v>
      </c>
      <c r="AX1390" s="168" t="s">
        <v>75</v>
      </c>
      <c r="AY1390" s="170" t="s">
        <v>158</v>
      </c>
    </row>
    <row r="1391" spans="2:51" s="168" customFormat="1">
      <c r="B1391" s="169"/>
      <c r="D1391" s="162" t="s">
        <v>166</v>
      </c>
      <c r="E1391" s="170" t="s">
        <v>1</v>
      </c>
      <c r="F1391" s="171" t="s">
        <v>1602</v>
      </c>
      <c r="H1391" s="172">
        <v>14.534000000000001</v>
      </c>
      <c r="L1391" s="169"/>
      <c r="M1391" s="173"/>
      <c r="N1391" s="174"/>
      <c r="O1391" s="174"/>
      <c r="P1391" s="174"/>
      <c r="Q1391" s="174"/>
      <c r="R1391" s="174"/>
      <c r="S1391" s="174"/>
      <c r="T1391" s="175"/>
      <c r="AT1391" s="170" t="s">
        <v>166</v>
      </c>
      <c r="AU1391" s="170" t="s">
        <v>84</v>
      </c>
      <c r="AV1391" s="168" t="s">
        <v>84</v>
      </c>
      <c r="AW1391" s="168" t="s">
        <v>31</v>
      </c>
      <c r="AX1391" s="168" t="s">
        <v>75</v>
      </c>
      <c r="AY1391" s="170" t="s">
        <v>158</v>
      </c>
    </row>
    <row r="1392" spans="2:51" s="168" customFormat="1">
      <c r="B1392" s="169"/>
      <c r="D1392" s="162" t="s">
        <v>166</v>
      </c>
      <c r="E1392" s="170" t="s">
        <v>1</v>
      </c>
      <c r="F1392" s="171" t="s">
        <v>1603</v>
      </c>
      <c r="H1392" s="172">
        <v>40.299999999999997</v>
      </c>
      <c r="L1392" s="169"/>
      <c r="M1392" s="173"/>
      <c r="N1392" s="174"/>
      <c r="O1392" s="174"/>
      <c r="P1392" s="174"/>
      <c r="Q1392" s="174"/>
      <c r="R1392" s="174"/>
      <c r="S1392" s="174"/>
      <c r="T1392" s="175"/>
      <c r="AT1392" s="170" t="s">
        <v>166</v>
      </c>
      <c r="AU1392" s="170" t="s">
        <v>84</v>
      </c>
      <c r="AV1392" s="168" t="s">
        <v>84</v>
      </c>
      <c r="AW1392" s="168" t="s">
        <v>31</v>
      </c>
      <c r="AX1392" s="168" t="s">
        <v>75</v>
      </c>
      <c r="AY1392" s="170" t="s">
        <v>158</v>
      </c>
    </row>
    <row r="1393" spans="2:51" s="168" customFormat="1">
      <c r="B1393" s="169"/>
      <c r="D1393" s="162" t="s">
        <v>166</v>
      </c>
      <c r="E1393" s="170" t="s">
        <v>1</v>
      </c>
      <c r="F1393" s="171" t="s">
        <v>1604</v>
      </c>
      <c r="H1393" s="172">
        <v>40.299999999999997</v>
      </c>
      <c r="L1393" s="169"/>
      <c r="M1393" s="173"/>
      <c r="N1393" s="174"/>
      <c r="O1393" s="174"/>
      <c r="P1393" s="174"/>
      <c r="Q1393" s="174"/>
      <c r="R1393" s="174"/>
      <c r="S1393" s="174"/>
      <c r="T1393" s="175"/>
      <c r="AT1393" s="170" t="s">
        <v>166</v>
      </c>
      <c r="AU1393" s="170" t="s">
        <v>84</v>
      </c>
      <c r="AV1393" s="168" t="s">
        <v>84</v>
      </c>
      <c r="AW1393" s="168" t="s">
        <v>31</v>
      </c>
      <c r="AX1393" s="168" t="s">
        <v>75</v>
      </c>
      <c r="AY1393" s="170" t="s">
        <v>158</v>
      </c>
    </row>
    <row r="1394" spans="2:51" s="168" customFormat="1">
      <c r="B1394" s="169"/>
      <c r="D1394" s="162" t="s">
        <v>166</v>
      </c>
      <c r="E1394" s="170" t="s">
        <v>1</v>
      </c>
      <c r="F1394" s="171" t="s">
        <v>1605</v>
      </c>
      <c r="H1394" s="172">
        <v>14.755000000000001</v>
      </c>
      <c r="L1394" s="169"/>
      <c r="M1394" s="173"/>
      <c r="N1394" s="174"/>
      <c r="O1394" s="174"/>
      <c r="P1394" s="174"/>
      <c r="Q1394" s="174"/>
      <c r="R1394" s="174"/>
      <c r="S1394" s="174"/>
      <c r="T1394" s="175"/>
      <c r="AT1394" s="170" t="s">
        <v>166</v>
      </c>
      <c r="AU1394" s="170" t="s">
        <v>84</v>
      </c>
      <c r="AV1394" s="168" t="s">
        <v>84</v>
      </c>
      <c r="AW1394" s="168" t="s">
        <v>31</v>
      </c>
      <c r="AX1394" s="168" t="s">
        <v>75</v>
      </c>
      <c r="AY1394" s="170" t="s">
        <v>158</v>
      </c>
    </row>
    <row r="1395" spans="2:51" s="168" customFormat="1">
      <c r="B1395" s="169"/>
      <c r="D1395" s="162" t="s">
        <v>166</v>
      </c>
      <c r="E1395" s="170" t="s">
        <v>1</v>
      </c>
      <c r="F1395" s="171" t="s">
        <v>1606</v>
      </c>
      <c r="H1395" s="172">
        <v>32.968000000000004</v>
      </c>
      <c r="L1395" s="169"/>
      <c r="M1395" s="173"/>
      <c r="N1395" s="174"/>
      <c r="O1395" s="174"/>
      <c r="P1395" s="174"/>
      <c r="Q1395" s="174"/>
      <c r="R1395" s="174"/>
      <c r="S1395" s="174"/>
      <c r="T1395" s="175"/>
      <c r="AT1395" s="170" t="s">
        <v>166</v>
      </c>
      <c r="AU1395" s="170" t="s">
        <v>84</v>
      </c>
      <c r="AV1395" s="168" t="s">
        <v>84</v>
      </c>
      <c r="AW1395" s="168" t="s">
        <v>31</v>
      </c>
      <c r="AX1395" s="168" t="s">
        <v>75</v>
      </c>
      <c r="AY1395" s="170" t="s">
        <v>158</v>
      </c>
    </row>
    <row r="1396" spans="2:51" s="168" customFormat="1">
      <c r="B1396" s="169"/>
      <c r="D1396" s="162" t="s">
        <v>166</v>
      </c>
      <c r="E1396" s="170" t="s">
        <v>1</v>
      </c>
      <c r="F1396" s="171" t="s">
        <v>1607</v>
      </c>
      <c r="H1396" s="172">
        <v>14.755000000000001</v>
      </c>
      <c r="L1396" s="169"/>
      <c r="M1396" s="173"/>
      <c r="N1396" s="174"/>
      <c r="O1396" s="174"/>
      <c r="P1396" s="174"/>
      <c r="Q1396" s="174"/>
      <c r="R1396" s="174"/>
      <c r="S1396" s="174"/>
      <c r="T1396" s="175"/>
      <c r="AT1396" s="170" t="s">
        <v>166</v>
      </c>
      <c r="AU1396" s="170" t="s">
        <v>84</v>
      </c>
      <c r="AV1396" s="168" t="s">
        <v>84</v>
      </c>
      <c r="AW1396" s="168" t="s">
        <v>31</v>
      </c>
      <c r="AX1396" s="168" t="s">
        <v>75</v>
      </c>
      <c r="AY1396" s="170" t="s">
        <v>158</v>
      </c>
    </row>
    <row r="1397" spans="2:51" s="168" customFormat="1">
      <c r="B1397" s="169"/>
      <c r="D1397" s="162" t="s">
        <v>166</v>
      </c>
      <c r="E1397" s="170" t="s">
        <v>1</v>
      </c>
      <c r="F1397" s="171" t="s">
        <v>1608</v>
      </c>
      <c r="H1397" s="172">
        <v>40.299999999999997</v>
      </c>
      <c r="L1397" s="169"/>
      <c r="M1397" s="173"/>
      <c r="N1397" s="174"/>
      <c r="O1397" s="174"/>
      <c r="P1397" s="174"/>
      <c r="Q1397" s="174"/>
      <c r="R1397" s="174"/>
      <c r="S1397" s="174"/>
      <c r="T1397" s="175"/>
      <c r="AT1397" s="170" t="s">
        <v>166</v>
      </c>
      <c r="AU1397" s="170" t="s">
        <v>84</v>
      </c>
      <c r="AV1397" s="168" t="s">
        <v>84</v>
      </c>
      <c r="AW1397" s="168" t="s">
        <v>31</v>
      </c>
      <c r="AX1397" s="168" t="s">
        <v>75</v>
      </c>
      <c r="AY1397" s="170" t="s">
        <v>158</v>
      </c>
    </row>
    <row r="1398" spans="2:51" s="168" customFormat="1">
      <c r="B1398" s="169"/>
      <c r="D1398" s="162" t="s">
        <v>166</v>
      </c>
      <c r="E1398" s="170" t="s">
        <v>1</v>
      </c>
      <c r="F1398" s="171" t="s">
        <v>1609</v>
      </c>
      <c r="H1398" s="172">
        <v>40.299999999999997</v>
      </c>
      <c r="L1398" s="169"/>
      <c r="M1398" s="173"/>
      <c r="N1398" s="174"/>
      <c r="O1398" s="174"/>
      <c r="P1398" s="174"/>
      <c r="Q1398" s="174"/>
      <c r="R1398" s="174"/>
      <c r="S1398" s="174"/>
      <c r="T1398" s="175"/>
      <c r="AT1398" s="170" t="s">
        <v>166</v>
      </c>
      <c r="AU1398" s="170" t="s">
        <v>84</v>
      </c>
      <c r="AV1398" s="168" t="s">
        <v>84</v>
      </c>
      <c r="AW1398" s="168" t="s">
        <v>31</v>
      </c>
      <c r="AX1398" s="168" t="s">
        <v>75</v>
      </c>
      <c r="AY1398" s="170" t="s">
        <v>158</v>
      </c>
    </row>
    <row r="1399" spans="2:51" s="168" customFormat="1">
      <c r="B1399" s="169"/>
      <c r="D1399" s="162" t="s">
        <v>166</v>
      </c>
      <c r="E1399" s="170" t="s">
        <v>1</v>
      </c>
      <c r="F1399" s="171" t="s">
        <v>1610</v>
      </c>
      <c r="H1399" s="172">
        <v>11.544</v>
      </c>
      <c r="L1399" s="169"/>
      <c r="M1399" s="173"/>
      <c r="N1399" s="174"/>
      <c r="O1399" s="174"/>
      <c r="P1399" s="174"/>
      <c r="Q1399" s="174"/>
      <c r="R1399" s="174"/>
      <c r="S1399" s="174"/>
      <c r="T1399" s="175"/>
      <c r="AT1399" s="170" t="s">
        <v>166</v>
      </c>
      <c r="AU1399" s="170" t="s">
        <v>84</v>
      </c>
      <c r="AV1399" s="168" t="s">
        <v>84</v>
      </c>
      <c r="AW1399" s="168" t="s">
        <v>31</v>
      </c>
      <c r="AX1399" s="168" t="s">
        <v>75</v>
      </c>
      <c r="AY1399" s="170" t="s">
        <v>158</v>
      </c>
    </row>
    <row r="1400" spans="2:51" s="168" customFormat="1">
      <c r="B1400" s="169"/>
      <c r="D1400" s="162" t="s">
        <v>166</v>
      </c>
      <c r="E1400" s="170" t="s">
        <v>1</v>
      </c>
      <c r="F1400" s="171" t="s">
        <v>1611</v>
      </c>
      <c r="H1400" s="172">
        <v>8.359</v>
      </c>
      <c r="L1400" s="169"/>
      <c r="M1400" s="173"/>
      <c r="N1400" s="174"/>
      <c r="O1400" s="174"/>
      <c r="P1400" s="174"/>
      <c r="Q1400" s="174"/>
      <c r="R1400" s="174"/>
      <c r="S1400" s="174"/>
      <c r="T1400" s="175"/>
      <c r="AT1400" s="170" t="s">
        <v>166</v>
      </c>
      <c r="AU1400" s="170" t="s">
        <v>84</v>
      </c>
      <c r="AV1400" s="168" t="s">
        <v>84</v>
      </c>
      <c r="AW1400" s="168" t="s">
        <v>31</v>
      </c>
      <c r="AX1400" s="168" t="s">
        <v>75</v>
      </c>
      <c r="AY1400" s="170" t="s">
        <v>158</v>
      </c>
    </row>
    <row r="1401" spans="2:51" s="168" customFormat="1">
      <c r="B1401" s="169"/>
      <c r="D1401" s="162" t="s">
        <v>166</v>
      </c>
      <c r="E1401" s="170" t="s">
        <v>1</v>
      </c>
      <c r="F1401" s="171" t="s">
        <v>1612</v>
      </c>
      <c r="H1401" s="172">
        <v>31.512</v>
      </c>
      <c r="L1401" s="169"/>
      <c r="M1401" s="173"/>
      <c r="N1401" s="174"/>
      <c r="O1401" s="174"/>
      <c r="P1401" s="174"/>
      <c r="Q1401" s="174"/>
      <c r="R1401" s="174"/>
      <c r="S1401" s="174"/>
      <c r="T1401" s="175"/>
      <c r="AT1401" s="170" t="s">
        <v>166</v>
      </c>
      <c r="AU1401" s="170" t="s">
        <v>84</v>
      </c>
      <c r="AV1401" s="168" t="s">
        <v>84</v>
      </c>
      <c r="AW1401" s="168" t="s">
        <v>31</v>
      </c>
      <c r="AX1401" s="168" t="s">
        <v>75</v>
      </c>
      <c r="AY1401" s="170" t="s">
        <v>158</v>
      </c>
    </row>
    <row r="1402" spans="2:51" s="168" customFormat="1">
      <c r="B1402" s="169"/>
      <c r="D1402" s="162" t="s">
        <v>166</v>
      </c>
      <c r="E1402" s="170" t="s">
        <v>1</v>
      </c>
      <c r="F1402" s="171" t="s">
        <v>1613</v>
      </c>
      <c r="H1402" s="172">
        <v>8.359</v>
      </c>
      <c r="L1402" s="169"/>
      <c r="M1402" s="173"/>
      <c r="N1402" s="174"/>
      <c r="O1402" s="174"/>
      <c r="P1402" s="174"/>
      <c r="Q1402" s="174"/>
      <c r="R1402" s="174"/>
      <c r="S1402" s="174"/>
      <c r="T1402" s="175"/>
      <c r="AT1402" s="170" t="s">
        <v>166</v>
      </c>
      <c r="AU1402" s="170" t="s">
        <v>84</v>
      </c>
      <c r="AV1402" s="168" t="s">
        <v>84</v>
      </c>
      <c r="AW1402" s="168" t="s">
        <v>31</v>
      </c>
      <c r="AX1402" s="168" t="s">
        <v>75</v>
      </c>
      <c r="AY1402" s="170" t="s">
        <v>158</v>
      </c>
    </row>
    <row r="1403" spans="2:51" s="168" customFormat="1">
      <c r="B1403" s="169"/>
      <c r="D1403" s="162" t="s">
        <v>166</v>
      </c>
      <c r="E1403" s="170" t="s">
        <v>1</v>
      </c>
      <c r="F1403" s="171" t="s">
        <v>1614</v>
      </c>
      <c r="H1403" s="172">
        <v>31.512</v>
      </c>
      <c r="L1403" s="169"/>
      <c r="M1403" s="173"/>
      <c r="N1403" s="174"/>
      <c r="O1403" s="174"/>
      <c r="P1403" s="174"/>
      <c r="Q1403" s="174"/>
      <c r="R1403" s="174"/>
      <c r="S1403" s="174"/>
      <c r="T1403" s="175"/>
      <c r="AT1403" s="170" t="s">
        <v>166</v>
      </c>
      <c r="AU1403" s="170" t="s">
        <v>84</v>
      </c>
      <c r="AV1403" s="168" t="s">
        <v>84</v>
      </c>
      <c r="AW1403" s="168" t="s">
        <v>31</v>
      </c>
      <c r="AX1403" s="168" t="s">
        <v>75</v>
      </c>
      <c r="AY1403" s="170" t="s">
        <v>158</v>
      </c>
    </row>
    <row r="1404" spans="2:51" s="168" customFormat="1">
      <c r="B1404" s="169"/>
      <c r="D1404" s="162" t="s">
        <v>166</v>
      </c>
      <c r="E1404" s="170" t="s">
        <v>1</v>
      </c>
      <c r="F1404" s="171" t="s">
        <v>1615</v>
      </c>
      <c r="H1404" s="172">
        <v>22.36</v>
      </c>
      <c r="L1404" s="169"/>
      <c r="M1404" s="173"/>
      <c r="N1404" s="174"/>
      <c r="O1404" s="174"/>
      <c r="P1404" s="174"/>
      <c r="Q1404" s="174"/>
      <c r="R1404" s="174"/>
      <c r="S1404" s="174"/>
      <c r="T1404" s="175"/>
      <c r="AT1404" s="170" t="s">
        <v>166</v>
      </c>
      <c r="AU1404" s="170" t="s">
        <v>84</v>
      </c>
      <c r="AV1404" s="168" t="s">
        <v>84</v>
      </c>
      <c r="AW1404" s="168" t="s">
        <v>31</v>
      </c>
      <c r="AX1404" s="168" t="s">
        <v>75</v>
      </c>
      <c r="AY1404" s="170" t="s">
        <v>158</v>
      </c>
    </row>
    <row r="1405" spans="2:51" s="168" customFormat="1">
      <c r="B1405" s="169"/>
      <c r="D1405" s="162" t="s">
        <v>166</v>
      </c>
      <c r="E1405" s="170" t="s">
        <v>1</v>
      </c>
      <c r="F1405" s="171" t="s">
        <v>1616</v>
      </c>
      <c r="H1405" s="172">
        <v>17.940000000000001</v>
      </c>
      <c r="L1405" s="169"/>
      <c r="M1405" s="173"/>
      <c r="N1405" s="174"/>
      <c r="O1405" s="174"/>
      <c r="P1405" s="174"/>
      <c r="Q1405" s="174"/>
      <c r="R1405" s="174"/>
      <c r="S1405" s="174"/>
      <c r="T1405" s="175"/>
      <c r="AT1405" s="170" t="s">
        <v>166</v>
      </c>
      <c r="AU1405" s="170" t="s">
        <v>84</v>
      </c>
      <c r="AV1405" s="168" t="s">
        <v>84</v>
      </c>
      <c r="AW1405" s="168" t="s">
        <v>31</v>
      </c>
      <c r="AX1405" s="168" t="s">
        <v>75</v>
      </c>
      <c r="AY1405" s="170" t="s">
        <v>158</v>
      </c>
    </row>
    <row r="1406" spans="2:51" s="168" customFormat="1">
      <c r="B1406" s="169"/>
      <c r="D1406" s="162" t="s">
        <v>166</v>
      </c>
      <c r="E1406" s="170" t="s">
        <v>1</v>
      </c>
      <c r="F1406" s="171" t="s">
        <v>1617</v>
      </c>
      <c r="H1406" s="172">
        <v>12.792</v>
      </c>
      <c r="L1406" s="169"/>
      <c r="M1406" s="173"/>
      <c r="N1406" s="174"/>
      <c r="O1406" s="174"/>
      <c r="P1406" s="174"/>
      <c r="Q1406" s="174"/>
      <c r="R1406" s="174"/>
      <c r="S1406" s="174"/>
      <c r="T1406" s="175"/>
      <c r="AT1406" s="170" t="s">
        <v>166</v>
      </c>
      <c r="AU1406" s="170" t="s">
        <v>84</v>
      </c>
      <c r="AV1406" s="168" t="s">
        <v>84</v>
      </c>
      <c r="AW1406" s="168" t="s">
        <v>31</v>
      </c>
      <c r="AX1406" s="168" t="s">
        <v>75</v>
      </c>
      <c r="AY1406" s="170" t="s">
        <v>158</v>
      </c>
    </row>
    <row r="1407" spans="2:51" s="168" customFormat="1">
      <c r="B1407" s="169"/>
      <c r="D1407" s="162" t="s">
        <v>166</v>
      </c>
      <c r="E1407" s="170" t="s">
        <v>1</v>
      </c>
      <c r="F1407" s="171" t="s">
        <v>1618</v>
      </c>
      <c r="H1407" s="172">
        <v>26.988</v>
      </c>
      <c r="L1407" s="169"/>
      <c r="M1407" s="173"/>
      <c r="N1407" s="174"/>
      <c r="O1407" s="174"/>
      <c r="P1407" s="174"/>
      <c r="Q1407" s="174"/>
      <c r="R1407" s="174"/>
      <c r="S1407" s="174"/>
      <c r="T1407" s="175"/>
      <c r="AT1407" s="170" t="s">
        <v>166</v>
      </c>
      <c r="AU1407" s="170" t="s">
        <v>84</v>
      </c>
      <c r="AV1407" s="168" t="s">
        <v>84</v>
      </c>
      <c r="AW1407" s="168" t="s">
        <v>31</v>
      </c>
      <c r="AX1407" s="168" t="s">
        <v>75</v>
      </c>
      <c r="AY1407" s="170" t="s">
        <v>158</v>
      </c>
    </row>
    <row r="1408" spans="2:51" s="168" customFormat="1">
      <c r="B1408" s="169"/>
      <c r="D1408" s="162" t="s">
        <v>166</v>
      </c>
      <c r="E1408" s="170" t="s">
        <v>1</v>
      </c>
      <c r="F1408" s="171" t="s">
        <v>1619</v>
      </c>
      <c r="H1408" s="172">
        <v>19.603999999999999</v>
      </c>
      <c r="L1408" s="169"/>
      <c r="M1408" s="173"/>
      <c r="N1408" s="174"/>
      <c r="O1408" s="174"/>
      <c r="P1408" s="174"/>
      <c r="Q1408" s="174"/>
      <c r="R1408" s="174"/>
      <c r="S1408" s="174"/>
      <c r="T1408" s="175"/>
      <c r="AT1408" s="170" t="s">
        <v>166</v>
      </c>
      <c r="AU1408" s="170" t="s">
        <v>84</v>
      </c>
      <c r="AV1408" s="168" t="s">
        <v>84</v>
      </c>
      <c r="AW1408" s="168" t="s">
        <v>31</v>
      </c>
      <c r="AX1408" s="168" t="s">
        <v>75</v>
      </c>
      <c r="AY1408" s="170" t="s">
        <v>158</v>
      </c>
    </row>
    <row r="1409" spans="2:51" s="168" customFormat="1">
      <c r="B1409" s="169"/>
      <c r="D1409" s="162" t="s">
        <v>166</v>
      </c>
      <c r="E1409" s="170" t="s">
        <v>1</v>
      </c>
      <c r="F1409" s="171" t="s">
        <v>1620</v>
      </c>
      <c r="H1409" s="172">
        <v>26.728000000000002</v>
      </c>
      <c r="L1409" s="169"/>
      <c r="M1409" s="173"/>
      <c r="N1409" s="174"/>
      <c r="O1409" s="174"/>
      <c r="P1409" s="174"/>
      <c r="Q1409" s="174"/>
      <c r="R1409" s="174"/>
      <c r="S1409" s="174"/>
      <c r="T1409" s="175"/>
      <c r="AT1409" s="170" t="s">
        <v>166</v>
      </c>
      <c r="AU1409" s="170" t="s">
        <v>84</v>
      </c>
      <c r="AV1409" s="168" t="s">
        <v>84</v>
      </c>
      <c r="AW1409" s="168" t="s">
        <v>31</v>
      </c>
      <c r="AX1409" s="168" t="s">
        <v>75</v>
      </c>
      <c r="AY1409" s="170" t="s">
        <v>158</v>
      </c>
    </row>
    <row r="1410" spans="2:51" s="184" customFormat="1">
      <c r="B1410" s="185"/>
      <c r="D1410" s="162" t="s">
        <v>166</v>
      </c>
      <c r="E1410" s="186" t="s">
        <v>1</v>
      </c>
      <c r="F1410" s="187" t="s">
        <v>219</v>
      </c>
      <c r="H1410" s="188">
        <v>1274.0259999999996</v>
      </c>
      <c r="L1410" s="185"/>
      <c r="M1410" s="189"/>
      <c r="N1410" s="190"/>
      <c r="O1410" s="190"/>
      <c r="P1410" s="190"/>
      <c r="Q1410" s="190"/>
      <c r="R1410" s="190"/>
      <c r="S1410" s="190"/>
      <c r="T1410" s="191"/>
      <c r="AT1410" s="186" t="s">
        <v>166</v>
      </c>
      <c r="AU1410" s="186" t="s">
        <v>84</v>
      </c>
      <c r="AV1410" s="184" t="s">
        <v>87</v>
      </c>
      <c r="AW1410" s="184" t="s">
        <v>31</v>
      </c>
      <c r="AX1410" s="184" t="s">
        <v>75</v>
      </c>
      <c r="AY1410" s="186" t="s">
        <v>158</v>
      </c>
    </row>
    <row r="1411" spans="2:51" s="160" customFormat="1">
      <c r="B1411" s="161"/>
      <c r="D1411" s="162" t="s">
        <v>166</v>
      </c>
      <c r="E1411" s="163" t="s">
        <v>1</v>
      </c>
      <c r="F1411" s="164" t="s">
        <v>293</v>
      </c>
      <c r="H1411" s="163" t="s">
        <v>1</v>
      </c>
      <c r="L1411" s="161"/>
      <c r="M1411" s="165"/>
      <c r="N1411" s="166"/>
      <c r="O1411" s="166"/>
      <c r="P1411" s="166"/>
      <c r="Q1411" s="166"/>
      <c r="R1411" s="166"/>
      <c r="S1411" s="166"/>
      <c r="T1411" s="167"/>
      <c r="AT1411" s="163" t="s">
        <v>166</v>
      </c>
      <c r="AU1411" s="163" t="s">
        <v>84</v>
      </c>
      <c r="AV1411" s="160" t="s">
        <v>80</v>
      </c>
      <c r="AW1411" s="160" t="s">
        <v>31</v>
      </c>
      <c r="AX1411" s="160" t="s">
        <v>75</v>
      </c>
      <c r="AY1411" s="163" t="s">
        <v>158</v>
      </c>
    </row>
    <row r="1412" spans="2:51" s="168" customFormat="1">
      <c r="B1412" s="169"/>
      <c r="D1412" s="162" t="s">
        <v>166</v>
      </c>
      <c r="E1412" s="170" t="s">
        <v>1</v>
      </c>
      <c r="F1412" s="171" t="s">
        <v>1621</v>
      </c>
      <c r="H1412" s="172">
        <v>2548.0520000000001</v>
      </c>
      <c r="L1412" s="169"/>
      <c r="M1412" s="173"/>
      <c r="N1412" s="174"/>
      <c r="O1412" s="174"/>
      <c r="P1412" s="174"/>
      <c r="Q1412" s="174"/>
      <c r="R1412" s="174"/>
      <c r="S1412" s="174"/>
      <c r="T1412" s="175"/>
      <c r="AT1412" s="170" t="s">
        <v>166</v>
      </c>
      <c r="AU1412" s="170" t="s">
        <v>84</v>
      </c>
      <c r="AV1412" s="168" t="s">
        <v>84</v>
      </c>
      <c r="AW1412" s="168" t="s">
        <v>31</v>
      </c>
      <c r="AX1412" s="168" t="s">
        <v>75</v>
      </c>
      <c r="AY1412" s="170" t="s">
        <v>158</v>
      </c>
    </row>
    <row r="1413" spans="2:51" s="184" customFormat="1">
      <c r="B1413" s="185"/>
      <c r="D1413" s="162" t="s">
        <v>166</v>
      </c>
      <c r="E1413" s="186" t="s">
        <v>1</v>
      </c>
      <c r="F1413" s="187" t="s">
        <v>219</v>
      </c>
      <c r="H1413" s="188">
        <v>2548.0520000000001</v>
      </c>
      <c r="L1413" s="185"/>
      <c r="M1413" s="189"/>
      <c r="N1413" s="190"/>
      <c r="O1413" s="190"/>
      <c r="P1413" s="190"/>
      <c r="Q1413" s="190"/>
      <c r="R1413" s="190"/>
      <c r="S1413" s="190"/>
      <c r="T1413" s="191"/>
      <c r="AT1413" s="186" t="s">
        <v>166</v>
      </c>
      <c r="AU1413" s="186" t="s">
        <v>84</v>
      </c>
      <c r="AV1413" s="184" t="s">
        <v>87</v>
      </c>
      <c r="AW1413" s="184" t="s">
        <v>31</v>
      </c>
      <c r="AX1413" s="184" t="s">
        <v>75</v>
      </c>
      <c r="AY1413" s="186" t="s">
        <v>158</v>
      </c>
    </row>
    <row r="1414" spans="2:51" s="160" customFormat="1">
      <c r="B1414" s="161"/>
      <c r="D1414" s="162" t="s">
        <v>166</v>
      </c>
      <c r="E1414" s="163" t="s">
        <v>1</v>
      </c>
      <c r="F1414" s="164" t="s">
        <v>1622</v>
      </c>
      <c r="H1414" s="163" t="s">
        <v>1</v>
      </c>
      <c r="L1414" s="161"/>
      <c r="M1414" s="165"/>
      <c r="N1414" s="166"/>
      <c r="O1414" s="166"/>
      <c r="P1414" s="166"/>
      <c r="Q1414" s="166"/>
      <c r="R1414" s="166"/>
      <c r="S1414" s="166"/>
      <c r="T1414" s="167"/>
      <c r="AT1414" s="163" t="s">
        <v>166</v>
      </c>
      <c r="AU1414" s="163" t="s">
        <v>84</v>
      </c>
      <c r="AV1414" s="160" t="s">
        <v>80</v>
      </c>
      <c r="AW1414" s="160" t="s">
        <v>31</v>
      </c>
      <c r="AX1414" s="160" t="s">
        <v>75</v>
      </c>
      <c r="AY1414" s="163" t="s">
        <v>158</v>
      </c>
    </row>
    <row r="1415" spans="2:51" s="160" customFormat="1">
      <c r="B1415" s="161"/>
      <c r="D1415" s="162" t="s">
        <v>166</v>
      </c>
      <c r="E1415" s="163" t="s">
        <v>1</v>
      </c>
      <c r="F1415" s="164" t="s">
        <v>204</v>
      </c>
      <c r="H1415" s="163" t="s">
        <v>1</v>
      </c>
      <c r="L1415" s="161"/>
      <c r="M1415" s="165"/>
      <c r="N1415" s="166"/>
      <c r="O1415" s="166"/>
      <c r="P1415" s="166"/>
      <c r="Q1415" s="166"/>
      <c r="R1415" s="166"/>
      <c r="S1415" s="166"/>
      <c r="T1415" s="167"/>
      <c r="AT1415" s="163" t="s">
        <v>166</v>
      </c>
      <c r="AU1415" s="163" t="s">
        <v>84</v>
      </c>
      <c r="AV1415" s="160" t="s">
        <v>80</v>
      </c>
      <c r="AW1415" s="160" t="s">
        <v>31</v>
      </c>
      <c r="AX1415" s="160" t="s">
        <v>75</v>
      </c>
      <c r="AY1415" s="163" t="s">
        <v>158</v>
      </c>
    </row>
    <row r="1416" spans="2:51" s="168" customFormat="1">
      <c r="B1416" s="169"/>
      <c r="D1416" s="162" t="s">
        <v>166</v>
      </c>
      <c r="E1416" s="170" t="s">
        <v>1</v>
      </c>
      <c r="F1416" s="171" t="s">
        <v>1623</v>
      </c>
      <c r="H1416" s="172">
        <v>18.693999999999999</v>
      </c>
      <c r="L1416" s="169"/>
      <c r="M1416" s="173"/>
      <c r="N1416" s="174"/>
      <c r="O1416" s="174"/>
      <c r="P1416" s="174"/>
      <c r="Q1416" s="174"/>
      <c r="R1416" s="174"/>
      <c r="S1416" s="174"/>
      <c r="T1416" s="175"/>
      <c r="AT1416" s="170" t="s">
        <v>166</v>
      </c>
      <c r="AU1416" s="170" t="s">
        <v>84</v>
      </c>
      <c r="AV1416" s="168" t="s">
        <v>84</v>
      </c>
      <c r="AW1416" s="168" t="s">
        <v>31</v>
      </c>
      <c r="AX1416" s="168" t="s">
        <v>75</v>
      </c>
      <c r="AY1416" s="170" t="s">
        <v>158</v>
      </c>
    </row>
    <row r="1417" spans="2:51" s="168" customFormat="1">
      <c r="B1417" s="169"/>
      <c r="D1417" s="162" t="s">
        <v>166</v>
      </c>
      <c r="E1417" s="170" t="s">
        <v>1</v>
      </c>
      <c r="F1417" s="171" t="s">
        <v>268</v>
      </c>
      <c r="H1417" s="172">
        <v>6.8380000000000001</v>
      </c>
      <c r="L1417" s="169"/>
      <c r="M1417" s="173"/>
      <c r="N1417" s="174"/>
      <c r="O1417" s="174"/>
      <c r="P1417" s="174"/>
      <c r="Q1417" s="174"/>
      <c r="R1417" s="174"/>
      <c r="S1417" s="174"/>
      <c r="T1417" s="175"/>
      <c r="AT1417" s="170" t="s">
        <v>166</v>
      </c>
      <c r="AU1417" s="170" t="s">
        <v>84</v>
      </c>
      <c r="AV1417" s="168" t="s">
        <v>84</v>
      </c>
      <c r="AW1417" s="168" t="s">
        <v>31</v>
      </c>
      <c r="AX1417" s="168" t="s">
        <v>75</v>
      </c>
      <c r="AY1417" s="170" t="s">
        <v>158</v>
      </c>
    </row>
    <row r="1418" spans="2:51" s="168" customFormat="1">
      <c r="B1418" s="169"/>
      <c r="D1418" s="162" t="s">
        <v>166</v>
      </c>
      <c r="E1418" s="170" t="s">
        <v>1</v>
      </c>
      <c r="F1418" s="171" t="s">
        <v>269</v>
      </c>
      <c r="H1418" s="172">
        <v>4.4720000000000004</v>
      </c>
      <c r="L1418" s="169"/>
      <c r="M1418" s="173"/>
      <c r="N1418" s="174"/>
      <c r="O1418" s="174"/>
      <c r="P1418" s="174"/>
      <c r="Q1418" s="174"/>
      <c r="R1418" s="174"/>
      <c r="S1418" s="174"/>
      <c r="T1418" s="175"/>
      <c r="AT1418" s="170" t="s">
        <v>166</v>
      </c>
      <c r="AU1418" s="170" t="s">
        <v>84</v>
      </c>
      <c r="AV1418" s="168" t="s">
        <v>84</v>
      </c>
      <c r="AW1418" s="168" t="s">
        <v>31</v>
      </c>
      <c r="AX1418" s="168" t="s">
        <v>75</v>
      </c>
      <c r="AY1418" s="170" t="s">
        <v>158</v>
      </c>
    </row>
    <row r="1419" spans="2:51" s="184" customFormat="1">
      <c r="B1419" s="185"/>
      <c r="D1419" s="162" t="s">
        <v>166</v>
      </c>
      <c r="E1419" s="186" t="s">
        <v>1</v>
      </c>
      <c r="F1419" s="187" t="s">
        <v>219</v>
      </c>
      <c r="H1419" s="188">
        <v>30.004000000000001</v>
      </c>
      <c r="L1419" s="185"/>
      <c r="M1419" s="189"/>
      <c r="N1419" s="190"/>
      <c r="O1419" s="190"/>
      <c r="P1419" s="190"/>
      <c r="Q1419" s="190"/>
      <c r="R1419" s="190"/>
      <c r="S1419" s="190"/>
      <c r="T1419" s="191"/>
      <c r="AT1419" s="186" t="s">
        <v>166</v>
      </c>
      <c r="AU1419" s="186" t="s">
        <v>84</v>
      </c>
      <c r="AV1419" s="184" t="s">
        <v>87</v>
      </c>
      <c r="AW1419" s="184" t="s">
        <v>31</v>
      </c>
      <c r="AX1419" s="184" t="s">
        <v>75</v>
      </c>
      <c r="AY1419" s="186" t="s">
        <v>158</v>
      </c>
    </row>
    <row r="1420" spans="2:51" s="160" customFormat="1">
      <c r="B1420" s="161"/>
      <c r="D1420" s="162" t="s">
        <v>166</v>
      </c>
      <c r="E1420" s="163" t="s">
        <v>1</v>
      </c>
      <c r="F1420" s="164" t="s">
        <v>206</v>
      </c>
      <c r="H1420" s="163" t="s">
        <v>1</v>
      </c>
      <c r="L1420" s="161"/>
      <c r="M1420" s="165"/>
      <c r="N1420" s="166"/>
      <c r="O1420" s="166"/>
      <c r="P1420" s="166"/>
      <c r="Q1420" s="166"/>
      <c r="R1420" s="166"/>
      <c r="S1420" s="166"/>
      <c r="T1420" s="167"/>
      <c r="AT1420" s="163" t="s">
        <v>166</v>
      </c>
      <c r="AU1420" s="163" t="s">
        <v>84</v>
      </c>
      <c r="AV1420" s="160" t="s">
        <v>80</v>
      </c>
      <c r="AW1420" s="160" t="s">
        <v>31</v>
      </c>
      <c r="AX1420" s="160" t="s">
        <v>75</v>
      </c>
      <c r="AY1420" s="163" t="s">
        <v>158</v>
      </c>
    </row>
    <row r="1421" spans="2:51" s="168" customFormat="1">
      <c r="B1421" s="169"/>
      <c r="D1421" s="162" t="s">
        <v>166</v>
      </c>
      <c r="E1421" s="170" t="s">
        <v>1</v>
      </c>
      <c r="F1421" s="171" t="s">
        <v>271</v>
      </c>
      <c r="H1421" s="172">
        <v>8.7620000000000005</v>
      </c>
      <c r="L1421" s="169"/>
      <c r="M1421" s="173"/>
      <c r="N1421" s="174"/>
      <c r="O1421" s="174"/>
      <c r="P1421" s="174"/>
      <c r="Q1421" s="174"/>
      <c r="R1421" s="174"/>
      <c r="S1421" s="174"/>
      <c r="T1421" s="175"/>
      <c r="AT1421" s="170" t="s">
        <v>166</v>
      </c>
      <c r="AU1421" s="170" t="s">
        <v>84</v>
      </c>
      <c r="AV1421" s="168" t="s">
        <v>84</v>
      </c>
      <c r="AW1421" s="168" t="s">
        <v>31</v>
      </c>
      <c r="AX1421" s="168" t="s">
        <v>75</v>
      </c>
      <c r="AY1421" s="170" t="s">
        <v>158</v>
      </c>
    </row>
    <row r="1422" spans="2:51" s="168" customFormat="1">
      <c r="B1422" s="169"/>
      <c r="D1422" s="162" t="s">
        <v>166</v>
      </c>
      <c r="E1422" s="170" t="s">
        <v>1</v>
      </c>
      <c r="F1422" s="171" t="s">
        <v>272</v>
      </c>
      <c r="H1422" s="172">
        <v>10.582000000000001</v>
      </c>
      <c r="L1422" s="169"/>
      <c r="M1422" s="173"/>
      <c r="N1422" s="174"/>
      <c r="O1422" s="174"/>
      <c r="P1422" s="174"/>
      <c r="Q1422" s="174"/>
      <c r="R1422" s="174"/>
      <c r="S1422" s="174"/>
      <c r="T1422" s="175"/>
      <c r="AT1422" s="170" t="s">
        <v>166</v>
      </c>
      <c r="AU1422" s="170" t="s">
        <v>84</v>
      </c>
      <c r="AV1422" s="168" t="s">
        <v>84</v>
      </c>
      <c r="AW1422" s="168" t="s">
        <v>31</v>
      </c>
      <c r="AX1422" s="168" t="s">
        <v>75</v>
      </c>
      <c r="AY1422" s="170" t="s">
        <v>158</v>
      </c>
    </row>
    <row r="1423" spans="2:51" s="168" customFormat="1">
      <c r="B1423" s="169"/>
      <c r="D1423" s="162" t="s">
        <v>166</v>
      </c>
      <c r="E1423" s="170" t="s">
        <v>1</v>
      </c>
      <c r="F1423" s="171" t="s">
        <v>273</v>
      </c>
      <c r="H1423" s="172">
        <v>3.6139999999999999</v>
      </c>
      <c r="L1423" s="169"/>
      <c r="M1423" s="173"/>
      <c r="N1423" s="174"/>
      <c r="O1423" s="174"/>
      <c r="P1423" s="174"/>
      <c r="Q1423" s="174"/>
      <c r="R1423" s="174"/>
      <c r="S1423" s="174"/>
      <c r="T1423" s="175"/>
      <c r="AT1423" s="170" t="s">
        <v>166</v>
      </c>
      <c r="AU1423" s="170" t="s">
        <v>84</v>
      </c>
      <c r="AV1423" s="168" t="s">
        <v>84</v>
      </c>
      <c r="AW1423" s="168" t="s">
        <v>31</v>
      </c>
      <c r="AX1423" s="168" t="s">
        <v>75</v>
      </c>
      <c r="AY1423" s="170" t="s">
        <v>158</v>
      </c>
    </row>
    <row r="1424" spans="2:51" s="168" customFormat="1">
      <c r="B1424" s="169"/>
      <c r="D1424" s="162" t="s">
        <v>166</v>
      </c>
      <c r="E1424" s="170" t="s">
        <v>1</v>
      </c>
      <c r="F1424" s="171" t="s">
        <v>274</v>
      </c>
      <c r="H1424" s="172">
        <v>6.8639999999999999</v>
      </c>
      <c r="L1424" s="169"/>
      <c r="M1424" s="173"/>
      <c r="N1424" s="174"/>
      <c r="O1424" s="174"/>
      <c r="P1424" s="174"/>
      <c r="Q1424" s="174"/>
      <c r="R1424" s="174"/>
      <c r="S1424" s="174"/>
      <c r="T1424" s="175"/>
      <c r="AT1424" s="170" t="s">
        <v>166</v>
      </c>
      <c r="AU1424" s="170" t="s">
        <v>84</v>
      </c>
      <c r="AV1424" s="168" t="s">
        <v>84</v>
      </c>
      <c r="AW1424" s="168" t="s">
        <v>31</v>
      </c>
      <c r="AX1424" s="168" t="s">
        <v>75</v>
      </c>
      <c r="AY1424" s="170" t="s">
        <v>158</v>
      </c>
    </row>
    <row r="1425" spans="2:51" s="168" customFormat="1">
      <c r="B1425" s="169"/>
      <c r="D1425" s="162" t="s">
        <v>166</v>
      </c>
      <c r="E1425" s="170" t="s">
        <v>1</v>
      </c>
      <c r="F1425" s="171" t="s">
        <v>275</v>
      </c>
      <c r="H1425" s="172">
        <v>3.6139999999999999</v>
      </c>
      <c r="L1425" s="169"/>
      <c r="M1425" s="173"/>
      <c r="N1425" s="174"/>
      <c r="O1425" s="174"/>
      <c r="P1425" s="174"/>
      <c r="Q1425" s="174"/>
      <c r="R1425" s="174"/>
      <c r="S1425" s="174"/>
      <c r="T1425" s="175"/>
      <c r="AT1425" s="170" t="s">
        <v>166</v>
      </c>
      <c r="AU1425" s="170" t="s">
        <v>84</v>
      </c>
      <c r="AV1425" s="168" t="s">
        <v>84</v>
      </c>
      <c r="AW1425" s="168" t="s">
        <v>31</v>
      </c>
      <c r="AX1425" s="168" t="s">
        <v>75</v>
      </c>
      <c r="AY1425" s="170" t="s">
        <v>158</v>
      </c>
    </row>
    <row r="1426" spans="2:51" s="168" customFormat="1">
      <c r="B1426" s="169"/>
      <c r="D1426" s="162" t="s">
        <v>166</v>
      </c>
      <c r="E1426" s="170" t="s">
        <v>1</v>
      </c>
      <c r="F1426" s="171" t="s">
        <v>276</v>
      </c>
      <c r="H1426" s="172">
        <v>6.8639999999999999</v>
      </c>
      <c r="L1426" s="169"/>
      <c r="M1426" s="173"/>
      <c r="N1426" s="174"/>
      <c r="O1426" s="174"/>
      <c r="P1426" s="174"/>
      <c r="Q1426" s="174"/>
      <c r="R1426" s="174"/>
      <c r="S1426" s="174"/>
      <c r="T1426" s="175"/>
      <c r="AT1426" s="170" t="s">
        <v>166</v>
      </c>
      <c r="AU1426" s="170" t="s">
        <v>84</v>
      </c>
      <c r="AV1426" s="168" t="s">
        <v>84</v>
      </c>
      <c r="AW1426" s="168" t="s">
        <v>31</v>
      </c>
      <c r="AX1426" s="168" t="s">
        <v>75</v>
      </c>
      <c r="AY1426" s="170" t="s">
        <v>158</v>
      </c>
    </row>
    <row r="1427" spans="2:51" s="168" customFormat="1">
      <c r="B1427" s="169"/>
      <c r="D1427" s="162" t="s">
        <v>166</v>
      </c>
      <c r="E1427" s="170" t="s">
        <v>1</v>
      </c>
      <c r="F1427" s="171" t="s">
        <v>277</v>
      </c>
      <c r="H1427" s="172">
        <v>3.6139999999999999</v>
      </c>
      <c r="L1427" s="169"/>
      <c r="M1427" s="173"/>
      <c r="N1427" s="174"/>
      <c r="O1427" s="174"/>
      <c r="P1427" s="174"/>
      <c r="Q1427" s="174"/>
      <c r="R1427" s="174"/>
      <c r="S1427" s="174"/>
      <c r="T1427" s="175"/>
      <c r="AT1427" s="170" t="s">
        <v>166</v>
      </c>
      <c r="AU1427" s="170" t="s">
        <v>84</v>
      </c>
      <c r="AV1427" s="168" t="s">
        <v>84</v>
      </c>
      <c r="AW1427" s="168" t="s">
        <v>31</v>
      </c>
      <c r="AX1427" s="168" t="s">
        <v>75</v>
      </c>
      <c r="AY1427" s="170" t="s">
        <v>158</v>
      </c>
    </row>
    <row r="1428" spans="2:51" s="168" customFormat="1">
      <c r="B1428" s="169"/>
      <c r="D1428" s="162" t="s">
        <v>166</v>
      </c>
      <c r="E1428" s="170" t="s">
        <v>1</v>
      </c>
      <c r="F1428" s="171" t="s">
        <v>278</v>
      </c>
      <c r="H1428" s="172">
        <v>8.2940000000000005</v>
      </c>
      <c r="L1428" s="169"/>
      <c r="M1428" s="173"/>
      <c r="N1428" s="174"/>
      <c r="O1428" s="174"/>
      <c r="P1428" s="174"/>
      <c r="Q1428" s="174"/>
      <c r="R1428" s="174"/>
      <c r="S1428" s="174"/>
      <c r="T1428" s="175"/>
      <c r="AT1428" s="170" t="s">
        <v>166</v>
      </c>
      <c r="AU1428" s="170" t="s">
        <v>84</v>
      </c>
      <c r="AV1428" s="168" t="s">
        <v>84</v>
      </c>
      <c r="AW1428" s="168" t="s">
        <v>31</v>
      </c>
      <c r="AX1428" s="168" t="s">
        <v>75</v>
      </c>
      <c r="AY1428" s="170" t="s">
        <v>158</v>
      </c>
    </row>
    <row r="1429" spans="2:51" s="168" customFormat="1">
      <c r="B1429" s="169"/>
      <c r="D1429" s="162" t="s">
        <v>166</v>
      </c>
      <c r="E1429" s="170" t="s">
        <v>1</v>
      </c>
      <c r="F1429" s="171" t="s">
        <v>279</v>
      </c>
      <c r="H1429" s="172">
        <v>8.2940000000000005</v>
      </c>
      <c r="L1429" s="169"/>
      <c r="M1429" s="173"/>
      <c r="N1429" s="174"/>
      <c r="O1429" s="174"/>
      <c r="P1429" s="174"/>
      <c r="Q1429" s="174"/>
      <c r="R1429" s="174"/>
      <c r="S1429" s="174"/>
      <c r="T1429" s="175"/>
      <c r="AT1429" s="170" t="s">
        <v>166</v>
      </c>
      <c r="AU1429" s="170" t="s">
        <v>84</v>
      </c>
      <c r="AV1429" s="168" t="s">
        <v>84</v>
      </c>
      <c r="AW1429" s="168" t="s">
        <v>31</v>
      </c>
      <c r="AX1429" s="168" t="s">
        <v>75</v>
      </c>
      <c r="AY1429" s="170" t="s">
        <v>158</v>
      </c>
    </row>
    <row r="1430" spans="2:51" s="168" customFormat="1">
      <c r="B1430" s="169"/>
      <c r="D1430" s="162" t="s">
        <v>166</v>
      </c>
      <c r="E1430" s="170" t="s">
        <v>1</v>
      </c>
      <c r="F1430" s="171" t="s">
        <v>280</v>
      </c>
      <c r="H1430" s="172">
        <v>3.6139999999999999</v>
      </c>
      <c r="L1430" s="169"/>
      <c r="M1430" s="173"/>
      <c r="N1430" s="174"/>
      <c r="O1430" s="174"/>
      <c r="P1430" s="174"/>
      <c r="Q1430" s="174"/>
      <c r="R1430" s="174"/>
      <c r="S1430" s="174"/>
      <c r="T1430" s="175"/>
      <c r="AT1430" s="170" t="s">
        <v>166</v>
      </c>
      <c r="AU1430" s="170" t="s">
        <v>84</v>
      </c>
      <c r="AV1430" s="168" t="s">
        <v>84</v>
      </c>
      <c r="AW1430" s="168" t="s">
        <v>31</v>
      </c>
      <c r="AX1430" s="168" t="s">
        <v>75</v>
      </c>
      <c r="AY1430" s="170" t="s">
        <v>158</v>
      </c>
    </row>
    <row r="1431" spans="2:51" s="168" customFormat="1">
      <c r="B1431" s="169"/>
      <c r="D1431" s="162" t="s">
        <v>166</v>
      </c>
      <c r="E1431" s="170" t="s">
        <v>1</v>
      </c>
      <c r="F1431" s="171" t="s">
        <v>281</v>
      </c>
      <c r="H1431" s="172">
        <v>3.6139999999999999</v>
      </c>
      <c r="L1431" s="169"/>
      <c r="M1431" s="173"/>
      <c r="N1431" s="174"/>
      <c r="O1431" s="174"/>
      <c r="P1431" s="174"/>
      <c r="Q1431" s="174"/>
      <c r="R1431" s="174"/>
      <c r="S1431" s="174"/>
      <c r="T1431" s="175"/>
      <c r="AT1431" s="170" t="s">
        <v>166</v>
      </c>
      <c r="AU1431" s="170" t="s">
        <v>84</v>
      </c>
      <c r="AV1431" s="168" t="s">
        <v>84</v>
      </c>
      <c r="AW1431" s="168" t="s">
        <v>31</v>
      </c>
      <c r="AX1431" s="168" t="s">
        <v>75</v>
      </c>
      <c r="AY1431" s="170" t="s">
        <v>158</v>
      </c>
    </row>
    <row r="1432" spans="2:51" s="168" customFormat="1">
      <c r="B1432" s="169"/>
      <c r="D1432" s="162" t="s">
        <v>166</v>
      </c>
      <c r="E1432" s="170" t="s">
        <v>1</v>
      </c>
      <c r="F1432" s="171" t="s">
        <v>282</v>
      </c>
      <c r="H1432" s="172">
        <v>6.8639999999999999</v>
      </c>
      <c r="L1432" s="169"/>
      <c r="M1432" s="173"/>
      <c r="N1432" s="174"/>
      <c r="O1432" s="174"/>
      <c r="P1432" s="174"/>
      <c r="Q1432" s="174"/>
      <c r="R1432" s="174"/>
      <c r="S1432" s="174"/>
      <c r="T1432" s="175"/>
      <c r="AT1432" s="170" t="s">
        <v>166</v>
      </c>
      <c r="AU1432" s="170" t="s">
        <v>84</v>
      </c>
      <c r="AV1432" s="168" t="s">
        <v>84</v>
      </c>
      <c r="AW1432" s="168" t="s">
        <v>31</v>
      </c>
      <c r="AX1432" s="168" t="s">
        <v>75</v>
      </c>
      <c r="AY1432" s="170" t="s">
        <v>158</v>
      </c>
    </row>
    <row r="1433" spans="2:51" s="168" customFormat="1">
      <c r="B1433" s="169"/>
      <c r="D1433" s="162" t="s">
        <v>166</v>
      </c>
      <c r="E1433" s="170" t="s">
        <v>1</v>
      </c>
      <c r="F1433" s="171" t="s">
        <v>1611</v>
      </c>
      <c r="H1433" s="172">
        <v>8.359</v>
      </c>
      <c r="L1433" s="169"/>
      <c r="M1433" s="173"/>
      <c r="N1433" s="174"/>
      <c r="O1433" s="174"/>
      <c r="P1433" s="174"/>
      <c r="Q1433" s="174"/>
      <c r="R1433" s="174"/>
      <c r="S1433" s="174"/>
      <c r="T1433" s="175"/>
      <c r="AT1433" s="170" t="s">
        <v>166</v>
      </c>
      <c r="AU1433" s="170" t="s">
        <v>84</v>
      </c>
      <c r="AV1433" s="168" t="s">
        <v>84</v>
      </c>
      <c r="AW1433" s="168" t="s">
        <v>31</v>
      </c>
      <c r="AX1433" s="168" t="s">
        <v>75</v>
      </c>
      <c r="AY1433" s="170" t="s">
        <v>158</v>
      </c>
    </row>
    <row r="1434" spans="2:51" s="168" customFormat="1">
      <c r="B1434" s="169"/>
      <c r="D1434" s="162" t="s">
        <v>166</v>
      </c>
      <c r="E1434" s="170" t="s">
        <v>1</v>
      </c>
      <c r="F1434" s="171" t="s">
        <v>1624</v>
      </c>
      <c r="H1434" s="172">
        <v>16.952000000000002</v>
      </c>
      <c r="L1434" s="169"/>
      <c r="M1434" s="173"/>
      <c r="N1434" s="174"/>
      <c r="O1434" s="174"/>
      <c r="P1434" s="174"/>
      <c r="Q1434" s="174"/>
      <c r="R1434" s="174"/>
      <c r="S1434" s="174"/>
      <c r="T1434" s="175"/>
      <c r="AT1434" s="170" t="s">
        <v>166</v>
      </c>
      <c r="AU1434" s="170" t="s">
        <v>84</v>
      </c>
      <c r="AV1434" s="168" t="s">
        <v>84</v>
      </c>
      <c r="AW1434" s="168" t="s">
        <v>31</v>
      </c>
      <c r="AX1434" s="168" t="s">
        <v>75</v>
      </c>
      <c r="AY1434" s="170" t="s">
        <v>158</v>
      </c>
    </row>
    <row r="1435" spans="2:51" s="168" customFormat="1">
      <c r="B1435" s="169"/>
      <c r="D1435" s="162" t="s">
        <v>166</v>
      </c>
      <c r="E1435" s="170" t="s">
        <v>1</v>
      </c>
      <c r="F1435" s="171" t="s">
        <v>1625</v>
      </c>
      <c r="H1435" s="172">
        <v>8.9700000000000006</v>
      </c>
      <c r="L1435" s="169"/>
      <c r="M1435" s="173"/>
      <c r="N1435" s="174"/>
      <c r="O1435" s="174"/>
      <c r="P1435" s="174"/>
      <c r="Q1435" s="174"/>
      <c r="R1435" s="174"/>
      <c r="S1435" s="174"/>
      <c r="T1435" s="175"/>
      <c r="AT1435" s="170" t="s">
        <v>166</v>
      </c>
      <c r="AU1435" s="170" t="s">
        <v>84</v>
      </c>
      <c r="AV1435" s="168" t="s">
        <v>84</v>
      </c>
      <c r="AW1435" s="168" t="s">
        <v>31</v>
      </c>
      <c r="AX1435" s="168" t="s">
        <v>75</v>
      </c>
      <c r="AY1435" s="170" t="s">
        <v>158</v>
      </c>
    </row>
    <row r="1436" spans="2:51" s="168" customFormat="1">
      <c r="B1436" s="169"/>
      <c r="D1436" s="162" t="s">
        <v>166</v>
      </c>
      <c r="E1436" s="170" t="s">
        <v>1</v>
      </c>
      <c r="F1436" s="171" t="s">
        <v>1613</v>
      </c>
      <c r="H1436" s="172">
        <v>8.359</v>
      </c>
      <c r="L1436" s="169"/>
      <c r="M1436" s="173"/>
      <c r="N1436" s="174"/>
      <c r="O1436" s="174"/>
      <c r="P1436" s="174"/>
      <c r="Q1436" s="174"/>
      <c r="R1436" s="174"/>
      <c r="S1436" s="174"/>
      <c r="T1436" s="175"/>
      <c r="AT1436" s="170" t="s">
        <v>166</v>
      </c>
      <c r="AU1436" s="170" t="s">
        <v>84</v>
      </c>
      <c r="AV1436" s="168" t="s">
        <v>84</v>
      </c>
      <c r="AW1436" s="168" t="s">
        <v>31</v>
      </c>
      <c r="AX1436" s="168" t="s">
        <v>75</v>
      </c>
      <c r="AY1436" s="170" t="s">
        <v>158</v>
      </c>
    </row>
    <row r="1437" spans="2:51" s="168" customFormat="1">
      <c r="B1437" s="169"/>
      <c r="D1437" s="162" t="s">
        <v>166</v>
      </c>
      <c r="E1437" s="170" t="s">
        <v>1</v>
      </c>
      <c r="F1437" s="171" t="s">
        <v>1626</v>
      </c>
      <c r="H1437" s="172">
        <v>15.6</v>
      </c>
      <c r="L1437" s="169"/>
      <c r="M1437" s="173"/>
      <c r="N1437" s="174"/>
      <c r="O1437" s="174"/>
      <c r="P1437" s="174"/>
      <c r="Q1437" s="174"/>
      <c r="R1437" s="174"/>
      <c r="S1437" s="174"/>
      <c r="T1437" s="175"/>
      <c r="AT1437" s="170" t="s">
        <v>166</v>
      </c>
      <c r="AU1437" s="170" t="s">
        <v>84</v>
      </c>
      <c r="AV1437" s="168" t="s">
        <v>84</v>
      </c>
      <c r="AW1437" s="168" t="s">
        <v>31</v>
      </c>
      <c r="AX1437" s="168" t="s">
        <v>75</v>
      </c>
      <c r="AY1437" s="170" t="s">
        <v>158</v>
      </c>
    </row>
    <row r="1438" spans="2:51" s="168" customFormat="1">
      <c r="B1438" s="169"/>
      <c r="D1438" s="162" t="s">
        <v>166</v>
      </c>
      <c r="E1438" s="170" t="s">
        <v>1</v>
      </c>
      <c r="F1438" s="171" t="s">
        <v>1627</v>
      </c>
      <c r="H1438" s="172">
        <v>8.9700000000000006</v>
      </c>
      <c r="L1438" s="169"/>
      <c r="M1438" s="173"/>
      <c r="N1438" s="174"/>
      <c r="O1438" s="174"/>
      <c r="P1438" s="174"/>
      <c r="Q1438" s="174"/>
      <c r="R1438" s="174"/>
      <c r="S1438" s="174"/>
      <c r="T1438" s="175"/>
      <c r="AT1438" s="170" t="s">
        <v>166</v>
      </c>
      <c r="AU1438" s="170" t="s">
        <v>84</v>
      </c>
      <c r="AV1438" s="168" t="s">
        <v>84</v>
      </c>
      <c r="AW1438" s="168" t="s">
        <v>31</v>
      </c>
      <c r="AX1438" s="168" t="s">
        <v>75</v>
      </c>
      <c r="AY1438" s="170" t="s">
        <v>158</v>
      </c>
    </row>
    <row r="1439" spans="2:51" s="168" customFormat="1">
      <c r="B1439" s="169"/>
      <c r="D1439" s="162" t="s">
        <v>166</v>
      </c>
      <c r="E1439" s="170" t="s">
        <v>1</v>
      </c>
      <c r="F1439" s="171" t="s">
        <v>289</v>
      </c>
      <c r="H1439" s="172">
        <v>2.34</v>
      </c>
      <c r="L1439" s="169"/>
      <c r="M1439" s="173"/>
      <c r="N1439" s="174"/>
      <c r="O1439" s="174"/>
      <c r="P1439" s="174"/>
      <c r="Q1439" s="174"/>
      <c r="R1439" s="174"/>
      <c r="S1439" s="174"/>
      <c r="T1439" s="175"/>
      <c r="AT1439" s="170" t="s">
        <v>166</v>
      </c>
      <c r="AU1439" s="170" t="s">
        <v>84</v>
      </c>
      <c r="AV1439" s="168" t="s">
        <v>84</v>
      </c>
      <c r="AW1439" s="168" t="s">
        <v>31</v>
      </c>
      <c r="AX1439" s="168" t="s">
        <v>75</v>
      </c>
      <c r="AY1439" s="170" t="s">
        <v>158</v>
      </c>
    </row>
    <row r="1440" spans="2:51" s="168" customFormat="1">
      <c r="B1440" s="169"/>
      <c r="D1440" s="162" t="s">
        <v>166</v>
      </c>
      <c r="E1440" s="170" t="s">
        <v>1</v>
      </c>
      <c r="F1440" s="171" t="s">
        <v>290</v>
      </c>
      <c r="H1440" s="172">
        <v>9.1</v>
      </c>
      <c r="L1440" s="169"/>
      <c r="M1440" s="173"/>
      <c r="N1440" s="174"/>
      <c r="O1440" s="174"/>
      <c r="P1440" s="174"/>
      <c r="Q1440" s="174"/>
      <c r="R1440" s="174"/>
      <c r="S1440" s="174"/>
      <c r="T1440" s="175"/>
      <c r="AT1440" s="170" t="s">
        <v>166</v>
      </c>
      <c r="AU1440" s="170" t="s">
        <v>84</v>
      </c>
      <c r="AV1440" s="168" t="s">
        <v>84</v>
      </c>
      <c r="AW1440" s="168" t="s">
        <v>31</v>
      </c>
      <c r="AX1440" s="168" t="s">
        <v>75</v>
      </c>
      <c r="AY1440" s="170" t="s">
        <v>158</v>
      </c>
    </row>
    <row r="1441" spans="2:51" s="168" customFormat="1">
      <c r="B1441" s="169"/>
      <c r="D1441" s="162" t="s">
        <v>166</v>
      </c>
      <c r="E1441" s="170" t="s">
        <v>1</v>
      </c>
      <c r="F1441" s="171" t="s">
        <v>291</v>
      </c>
      <c r="H1441" s="172">
        <v>2.34</v>
      </c>
      <c r="L1441" s="169"/>
      <c r="M1441" s="173"/>
      <c r="N1441" s="174"/>
      <c r="O1441" s="174"/>
      <c r="P1441" s="174"/>
      <c r="Q1441" s="174"/>
      <c r="R1441" s="174"/>
      <c r="S1441" s="174"/>
      <c r="T1441" s="175"/>
      <c r="AT1441" s="170" t="s">
        <v>166</v>
      </c>
      <c r="AU1441" s="170" t="s">
        <v>84</v>
      </c>
      <c r="AV1441" s="168" t="s">
        <v>84</v>
      </c>
      <c r="AW1441" s="168" t="s">
        <v>31</v>
      </c>
      <c r="AX1441" s="168" t="s">
        <v>75</v>
      </c>
      <c r="AY1441" s="170" t="s">
        <v>158</v>
      </c>
    </row>
    <row r="1442" spans="2:51" s="184" customFormat="1">
      <c r="B1442" s="185"/>
      <c r="D1442" s="162" t="s">
        <v>166</v>
      </c>
      <c r="E1442" s="186" t="s">
        <v>1</v>
      </c>
      <c r="F1442" s="187" t="s">
        <v>219</v>
      </c>
      <c r="H1442" s="188">
        <v>155.584</v>
      </c>
      <c r="L1442" s="185"/>
      <c r="M1442" s="189"/>
      <c r="N1442" s="190"/>
      <c r="O1442" s="190"/>
      <c r="P1442" s="190"/>
      <c r="Q1442" s="190"/>
      <c r="R1442" s="190"/>
      <c r="S1442" s="190"/>
      <c r="T1442" s="191"/>
      <c r="AT1442" s="186" t="s">
        <v>166</v>
      </c>
      <c r="AU1442" s="186" t="s">
        <v>84</v>
      </c>
      <c r="AV1442" s="184" t="s">
        <v>87</v>
      </c>
      <c r="AW1442" s="184" t="s">
        <v>31</v>
      </c>
      <c r="AX1442" s="184" t="s">
        <v>75</v>
      </c>
      <c r="AY1442" s="186" t="s">
        <v>158</v>
      </c>
    </row>
    <row r="1443" spans="2:51" s="160" customFormat="1">
      <c r="B1443" s="161"/>
      <c r="D1443" s="162" t="s">
        <v>166</v>
      </c>
      <c r="E1443" s="163" t="s">
        <v>1</v>
      </c>
      <c r="F1443" s="164" t="s">
        <v>293</v>
      </c>
      <c r="H1443" s="163" t="s">
        <v>1</v>
      </c>
      <c r="L1443" s="161"/>
      <c r="M1443" s="165"/>
      <c r="N1443" s="166"/>
      <c r="O1443" s="166"/>
      <c r="P1443" s="166"/>
      <c r="Q1443" s="166"/>
      <c r="R1443" s="166"/>
      <c r="S1443" s="166"/>
      <c r="T1443" s="167"/>
      <c r="AT1443" s="163" t="s">
        <v>166</v>
      </c>
      <c r="AU1443" s="163" t="s">
        <v>84</v>
      </c>
      <c r="AV1443" s="160" t="s">
        <v>80</v>
      </c>
      <c r="AW1443" s="160" t="s">
        <v>31</v>
      </c>
      <c r="AX1443" s="160" t="s">
        <v>75</v>
      </c>
      <c r="AY1443" s="163" t="s">
        <v>158</v>
      </c>
    </row>
    <row r="1444" spans="2:51" s="168" customFormat="1">
      <c r="B1444" s="169"/>
      <c r="D1444" s="162" t="s">
        <v>166</v>
      </c>
      <c r="E1444" s="170" t="s">
        <v>1</v>
      </c>
      <c r="F1444" s="171" t="s">
        <v>1628</v>
      </c>
      <c r="H1444" s="172">
        <v>311.16800000000001</v>
      </c>
      <c r="L1444" s="169"/>
      <c r="M1444" s="173"/>
      <c r="N1444" s="174"/>
      <c r="O1444" s="174"/>
      <c r="P1444" s="174"/>
      <c r="Q1444" s="174"/>
      <c r="R1444" s="174"/>
      <c r="S1444" s="174"/>
      <c r="T1444" s="175"/>
      <c r="AT1444" s="170" t="s">
        <v>166</v>
      </c>
      <c r="AU1444" s="170" t="s">
        <v>84</v>
      </c>
      <c r="AV1444" s="168" t="s">
        <v>84</v>
      </c>
      <c r="AW1444" s="168" t="s">
        <v>31</v>
      </c>
      <c r="AX1444" s="168" t="s">
        <v>75</v>
      </c>
      <c r="AY1444" s="170" t="s">
        <v>158</v>
      </c>
    </row>
    <row r="1445" spans="2:51" s="184" customFormat="1">
      <c r="B1445" s="185"/>
      <c r="D1445" s="162" t="s">
        <v>166</v>
      </c>
      <c r="E1445" s="186" t="s">
        <v>1</v>
      </c>
      <c r="F1445" s="187" t="s">
        <v>219</v>
      </c>
      <c r="H1445" s="188">
        <v>311.16800000000001</v>
      </c>
      <c r="L1445" s="185"/>
      <c r="M1445" s="189"/>
      <c r="N1445" s="190"/>
      <c r="O1445" s="190"/>
      <c r="P1445" s="190"/>
      <c r="Q1445" s="190"/>
      <c r="R1445" s="190"/>
      <c r="S1445" s="190"/>
      <c r="T1445" s="191"/>
      <c r="AT1445" s="186" t="s">
        <v>166</v>
      </c>
      <c r="AU1445" s="186" t="s">
        <v>84</v>
      </c>
      <c r="AV1445" s="184" t="s">
        <v>87</v>
      </c>
      <c r="AW1445" s="184" t="s">
        <v>31</v>
      </c>
      <c r="AX1445" s="184" t="s">
        <v>75</v>
      </c>
      <c r="AY1445" s="186" t="s">
        <v>158</v>
      </c>
    </row>
    <row r="1446" spans="2:51" s="160" customFormat="1">
      <c r="B1446" s="161"/>
      <c r="D1446" s="162" t="s">
        <v>166</v>
      </c>
      <c r="E1446" s="163" t="s">
        <v>1</v>
      </c>
      <c r="F1446" s="164" t="s">
        <v>1629</v>
      </c>
      <c r="H1446" s="163" t="s">
        <v>1</v>
      </c>
      <c r="L1446" s="161"/>
      <c r="M1446" s="165"/>
      <c r="N1446" s="166"/>
      <c r="O1446" s="166"/>
      <c r="P1446" s="166"/>
      <c r="Q1446" s="166"/>
      <c r="R1446" s="166"/>
      <c r="S1446" s="166"/>
      <c r="T1446" s="167"/>
      <c r="AT1446" s="163" t="s">
        <v>166</v>
      </c>
      <c r="AU1446" s="163" t="s">
        <v>84</v>
      </c>
      <c r="AV1446" s="160" t="s">
        <v>80</v>
      </c>
      <c r="AW1446" s="160" t="s">
        <v>31</v>
      </c>
      <c r="AX1446" s="160" t="s">
        <v>75</v>
      </c>
      <c r="AY1446" s="163" t="s">
        <v>158</v>
      </c>
    </row>
    <row r="1447" spans="2:51" s="168" customFormat="1">
      <c r="B1447" s="169"/>
      <c r="D1447" s="162" t="s">
        <v>166</v>
      </c>
      <c r="E1447" s="170" t="s">
        <v>1</v>
      </c>
      <c r="F1447" s="171" t="s">
        <v>1630</v>
      </c>
      <c r="H1447" s="172">
        <v>-684.64200000000005</v>
      </c>
      <c r="L1447" s="169"/>
      <c r="M1447" s="173"/>
      <c r="N1447" s="174"/>
      <c r="O1447" s="174"/>
      <c r="P1447" s="174"/>
      <c r="Q1447" s="174"/>
      <c r="R1447" s="174"/>
      <c r="S1447" s="174"/>
      <c r="T1447" s="175"/>
      <c r="AT1447" s="170" t="s">
        <v>166</v>
      </c>
      <c r="AU1447" s="170" t="s">
        <v>84</v>
      </c>
      <c r="AV1447" s="168" t="s">
        <v>84</v>
      </c>
      <c r="AW1447" s="168" t="s">
        <v>31</v>
      </c>
      <c r="AX1447" s="168" t="s">
        <v>75</v>
      </c>
      <c r="AY1447" s="170" t="s">
        <v>158</v>
      </c>
    </row>
    <row r="1448" spans="2:51" s="184" customFormat="1">
      <c r="B1448" s="185"/>
      <c r="D1448" s="162" t="s">
        <v>166</v>
      </c>
      <c r="E1448" s="186" t="s">
        <v>1</v>
      </c>
      <c r="F1448" s="187" t="s">
        <v>219</v>
      </c>
      <c r="H1448" s="188">
        <v>-684.64200000000005</v>
      </c>
      <c r="L1448" s="185"/>
      <c r="M1448" s="189"/>
      <c r="N1448" s="190"/>
      <c r="O1448" s="190"/>
      <c r="P1448" s="190"/>
      <c r="Q1448" s="190"/>
      <c r="R1448" s="190"/>
      <c r="S1448" s="190"/>
      <c r="T1448" s="191"/>
      <c r="AT1448" s="186" t="s">
        <v>166</v>
      </c>
      <c r="AU1448" s="186" t="s">
        <v>84</v>
      </c>
      <c r="AV1448" s="184" t="s">
        <v>87</v>
      </c>
      <c r="AW1448" s="184" t="s">
        <v>31</v>
      </c>
      <c r="AX1448" s="184" t="s">
        <v>75</v>
      </c>
      <c r="AY1448" s="186" t="s">
        <v>158</v>
      </c>
    </row>
    <row r="1449" spans="2:51" s="160" customFormat="1">
      <c r="B1449" s="161"/>
      <c r="D1449" s="162" t="s">
        <v>166</v>
      </c>
      <c r="E1449" s="163" t="s">
        <v>1</v>
      </c>
      <c r="F1449" s="164" t="s">
        <v>1631</v>
      </c>
      <c r="H1449" s="163" t="s">
        <v>1</v>
      </c>
      <c r="L1449" s="161"/>
      <c r="M1449" s="165"/>
      <c r="N1449" s="166"/>
      <c r="O1449" s="166"/>
      <c r="P1449" s="166"/>
      <c r="Q1449" s="166"/>
      <c r="R1449" s="166"/>
      <c r="S1449" s="166"/>
      <c r="T1449" s="167"/>
      <c r="AT1449" s="163" t="s">
        <v>166</v>
      </c>
      <c r="AU1449" s="163" t="s">
        <v>84</v>
      </c>
      <c r="AV1449" s="160" t="s">
        <v>80</v>
      </c>
      <c r="AW1449" s="160" t="s">
        <v>31</v>
      </c>
      <c r="AX1449" s="160" t="s">
        <v>75</v>
      </c>
      <c r="AY1449" s="163" t="s">
        <v>158</v>
      </c>
    </row>
    <row r="1450" spans="2:51" s="160" customFormat="1">
      <c r="B1450" s="161"/>
      <c r="D1450" s="162" t="s">
        <v>166</v>
      </c>
      <c r="E1450" s="163" t="s">
        <v>1</v>
      </c>
      <c r="F1450" s="164" t="s">
        <v>204</v>
      </c>
      <c r="H1450" s="163" t="s">
        <v>1</v>
      </c>
      <c r="L1450" s="161"/>
      <c r="M1450" s="165"/>
      <c r="N1450" s="166"/>
      <c r="O1450" s="166"/>
      <c r="P1450" s="166"/>
      <c r="Q1450" s="166"/>
      <c r="R1450" s="166"/>
      <c r="S1450" s="166"/>
      <c r="T1450" s="167"/>
      <c r="AT1450" s="163" t="s">
        <v>166</v>
      </c>
      <c r="AU1450" s="163" t="s">
        <v>84</v>
      </c>
      <c r="AV1450" s="160" t="s">
        <v>80</v>
      </c>
      <c r="AW1450" s="160" t="s">
        <v>31</v>
      </c>
      <c r="AX1450" s="160" t="s">
        <v>75</v>
      </c>
      <c r="AY1450" s="163" t="s">
        <v>158</v>
      </c>
    </row>
    <row r="1451" spans="2:51" s="168" customFormat="1" ht="22.5">
      <c r="B1451" s="169"/>
      <c r="D1451" s="162" t="s">
        <v>166</v>
      </c>
      <c r="E1451" s="170" t="s">
        <v>1</v>
      </c>
      <c r="F1451" s="171" t="s">
        <v>564</v>
      </c>
      <c r="H1451" s="172">
        <v>288.94</v>
      </c>
      <c r="L1451" s="169"/>
      <c r="M1451" s="173"/>
      <c r="N1451" s="174"/>
      <c r="O1451" s="174"/>
      <c r="P1451" s="174"/>
      <c r="Q1451" s="174"/>
      <c r="R1451" s="174"/>
      <c r="S1451" s="174"/>
      <c r="T1451" s="175"/>
      <c r="AT1451" s="170" t="s">
        <v>166</v>
      </c>
      <c r="AU1451" s="170" t="s">
        <v>84</v>
      </c>
      <c r="AV1451" s="168" t="s">
        <v>84</v>
      </c>
      <c r="AW1451" s="168" t="s">
        <v>31</v>
      </c>
      <c r="AX1451" s="168" t="s">
        <v>75</v>
      </c>
      <c r="AY1451" s="170" t="s">
        <v>158</v>
      </c>
    </row>
    <row r="1452" spans="2:51" s="168" customFormat="1" ht="22.5">
      <c r="B1452" s="169"/>
      <c r="D1452" s="162" t="s">
        <v>166</v>
      </c>
      <c r="E1452" s="170" t="s">
        <v>1</v>
      </c>
      <c r="F1452" s="171" t="s">
        <v>565</v>
      </c>
      <c r="H1452" s="172">
        <v>126.74</v>
      </c>
      <c r="L1452" s="169"/>
      <c r="M1452" s="173"/>
      <c r="N1452" s="174"/>
      <c r="O1452" s="174"/>
      <c r="P1452" s="174"/>
      <c r="Q1452" s="174"/>
      <c r="R1452" s="174"/>
      <c r="S1452" s="174"/>
      <c r="T1452" s="175"/>
      <c r="AT1452" s="170" t="s">
        <v>166</v>
      </c>
      <c r="AU1452" s="170" t="s">
        <v>84</v>
      </c>
      <c r="AV1452" s="168" t="s">
        <v>84</v>
      </c>
      <c r="AW1452" s="168" t="s">
        <v>31</v>
      </c>
      <c r="AX1452" s="168" t="s">
        <v>75</v>
      </c>
      <c r="AY1452" s="170" t="s">
        <v>158</v>
      </c>
    </row>
    <row r="1453" spans="2:51" s="160" customFormat="1">
      <c r="B1453" s="161"/>
      <c r="D1453" s="162" t="s">
        <v>166</v>
      </c>
      <c r="E1453" s="163" t="s">
        <v>1</v>
      </c>
      <c r="F1453" s="164" t="s">
        <v>206</v>
      </c>
      <c r="H1453" s="163" t="s">
        <v>1</v>
      </c>
      <c r="L1453" s="161"/>
      <c r="M1453" s="165"/>
      <c r="N1453" s="166"/>
      <c r="O1453" s="166"/>
      <c r="P1453" s="166"/>
      <c r="Q1453" s="166"/>
      <c r="R1453" s="166"/>
      <c r="S1453" s="166"/>
      <c r="T1453" s="167"/>
      <c r="AT1453" s="163" t="s">
        <v>166</v>
      </c>
      <c r="AU1453" s="163" t="s">
        <v>84</v>
      </c>
      <c r="AV1453" s="160" t="s">
        <v>80</v>
      </c>
      <c r="AW1453" s="160" t="s">
        <v>31</v>
      </c>
      <c r="AX1453" s="160" t="s">
        <v>75</v>
      </c>
      <c r="AY1453" s="163" t="s">
        <v>158</v>
      </c>
    </row>
    <row r="1454" spans="2:51" s="168" customFormat="1" ht="22.5">
      <c r="B1454" s="169"/>
      <c r="D1454" s="162" t="s">
        <v>166</v>
      </c>
      <c r="E1454" s="170" t="s">
        <v>1</v>
      </c>
      <c r="F1454" s="171" t="s">
        <v>566</v>
      </c>
      <c r="H1454" s="172">
        <v>177.33</v>
      </c>
      <c r="L1454" s="169"/>
      <c r="M1454" s="173"/>
      <c r="N1454" s="174"/>
      <c r="O1454" s="174"/>
      <c r="P1454" s="174"/>
      <c r="Q1454" s="174"/>
      <c r="R1454" s="174"/>
      <c r="S1454" s="174"/>
      <c r="T1454" s="175"/>
      <c r="AT1454" s="170" t="s">
        <v>166</v>
      </c>
      <c r="AU1454" s="170" t="s">
        <v>84</v>
      </c>
      <c r="AV1454" s="168" t="s">
        <v>84</v>
      </c>
      <c r="AW1454" s="168" t="s">
        <v>31</v>
      </c>
      <c r="AX1454" s="168" t="s">
        <v>75</v>
      </c>
      <c r="AY1454" s="170" t="s">
        <v>158</v>
      </c>
    </row>
    <row r="1455" spans="2:51" s="168" customFormat="1" ht="22.5">
      <c r="B1455" s="169"/>
      <c r="D1455" s="162" t="s">
        <v>166</v>
      </c>
      <c r="E1455" s="170" t="s">
        <v>1</v>
      </c>
      <c r="F1455" s="171" t="s">
        <v>567</v>
      </c>
      <c r="H1455" s="172">
        <v>135.72999999999999</v>
      </c>
      <c r="L1455" s="169"/>
      <c r="M1455" s="173"/>
      <c r="N1455" s="174"/>
      <c r="O1455" s="174"/>
      <c r="P1455" s="174"/>
      <c r="Q1455" s="174"/>
      <c r="R1455" s="174"/>
      <c r="S1455" s="174"/>
      <c r="T1455" s="175"/>
      <c r="AT1455" s="170" t="s">
        <v>166</v>
      </c>
      <c r="AU1455" s="170" t="s">
        <v>84</v>
      </c>
      <c r="AV1455" s="168" t="s">
        <v>84</v>
      </c>
      <c r="AW1455" s="168" t="s">
        <v>31</v>
      </c>
      <c r="AX1455" s="168" t="s">
        <v>75</v>
      </c>
      <c r="AY1455" s="170" t="s">
        <v>158</v>
      </c>
    </row>
    <row r="1456" spans="2:51" s="168" customFormat="1" ht="22.5">
      <c r="B1456" s="169"/>
      <c r="D1456" s="162" t="s">
        <v>166</v>
      </c>
      <c r="E1456" s="170" t="s">
        <v>1</v>
      </c>
      <c r="F1456" s="171" t="s">
        <v>568</v>
      </c>
      <c r="H1456" s="172">
        <v>96.01</v>
      </c>
      <c r="L1456" s="169"/>
      <c r="M1456" s="173"/>
      <c r="N1456" s="174"/>
      <c r="O1456" s="174"/>
      <c r="P1456" s="174"/>
      <c r="Q1456" s="174"/>
      <c r="R1456" s="174"/>
      <c r="S1456" s="174"/>
      <c r="T1456" s="175"/>
      <c r="AT1456" s="170" t="s">
        <v>166</v>
      </c>
      <c r="AU1456" s="170" t="s">
        <v>84</v>
      </c>
      <c r="AV1456" s="168" t="s">
        <v>84</v>
      </c>
      <c r="AW1456" s="168" t="s">
        <v>31</v>
      </c>
      <c r="AX1456" s="168" t="s">
        <v>75</v>
      </c>
      <c r="AY1456" s="170" t="s">
        <v>158</v>
      </c>
    </row>
    <row r="1457" spans="1:65" s="160" customFormat="1">
      <c r="B1457" s="161"/>
      <c r="D1457" s="162" t="s">
        <v>166</v>
      </c>
      <c r="E1457" s="163" t="s">
        <v>1</v>
      </c>
      <c r="F1457" s="164" t="s">
        <v>293</v>
      </c>
      <c r="H1457" s="163" t="s">
        <v>1</v>
      </c>
      <c r="L1457" s="161"/>
      <c r="M1457" s="165"/>
      <c r="N1457" s="166"/>
      <c r="O1457" s="166"/>
      <c r="P1457" s="166"/>
      <c r="Q1457" s="166"/>
      <c r="R1457" s="166"/>
      <c r="S1457" s="166"/>
      <c r="T1457" s="167"/>
      <c r="AT1457" s="163" t="s">
        <v>166</v>
      </c>
      <c r="AU1457" s="163" t="s">
        <v>84</v>
      </c>
      <c r="AV1457" s="160" t="s">
        <v>80</v>
      </c>
      <c r="AW1457" s="160" t="s">
        <v>31</v>
      </c>
      <c r="AX1457" s="160" t="s">
        <v>75</v>
      </c>
      <c r="AY1457" s="163" t="s">
        <v>158</v>
      </c>
    </row>
    <row r="1458" spans="1:65" s="168" customFormat="1">
      <c r="B1458" s="169"/>
      <c r="D1458" s="162" t="s">
        <v>166</v>
      </c>
      <c r="E1458" s="170" t="s">
        <v>1</v>
      </c>
      <c r="F1458" s="171" t="s">
        <v>569</v>
      </c>
      <c r="H1458" s="172">
        <v>818.14</v>
      </c>
      <c r="L1458" s="169"/>
      <c r="M1458" s="173"/>
      <c r="N1458" s="174"/>
      <c r="O1458" s="174"/>
      <c r="P1458" s="174"/>
      <c r="Q1458" s="174"/>
      <c r="R1458" s="174"/>
      <c r="S1458" s="174"/>
      <c r="T1458" s="175"/>
      <c r="AT1458" s="170" t="s">
        <v>166</v>
      </c>
      <c r="AU1458" s="170" t="s">
        <v>84</v>
      </c>
      <c r="AV1458" s="168" t="s">
        <v>84</v>
      </c>
      <c r="AW1458" s="168" t="s">
        <v>31</v>
      </c>
      <c r="AX1458" s="168" t="s">
        <v>75</v>
      </c>
      <c r="AY1458" s="170" t="s">
        <v>158</v>
      </c>
    </row>
    <row r="1459" spans="1:65" s="184" customFormat="1">
      <c r="B1459" s="185"/>
      <c r="D1459" s="162" t="s">
        <v>166</v>
      </c>
      <c r="E1459" s="186" t="s">
        <v>1</v>
      </c>
      <c r="F1459" s="187" t="s">
        <v>219</v>
      </c>
      <c r="H1459" s="188">
        <v>1642.8899999999999</v>
      </c>
      <c r="L1459" s="185"/>
      <c r="M1459" s="189"/>
      <c r="N1459" s="190"/>
      <c r="O1459" s="190"/>
      <c r="P1459" s="190"/>
      <c r="Q1459" s="190"/>
      <c r="R1459" s="190"/>
      <c r="S1459" s="190"/>
      <c r="T1459" s="191"/>
      <c r="AT1459" s="186" t="s">
        <v>166</v>
      </c>
      <c r="AU1459" s="186" t="s">
        <v>84</v>
      </c>
      <c r="AV1459" s="184" t="s">
        <v>87</v>
      </c>
      <c r="AW1459" s="184" t="s">
        <v>31</v>
      </c>
      <c r="AX1459" s="184" t="s">
        <v>75</v>
      </c>
      <c r="AY1459" s="186" t="s">
        <v>158</v>
      </c>
    </row>
    <row r="1460" spans="1:65" s="176" customFormat="1">
      <c r="B1460" s="177"/>
      <c r="D1460" s="162" t="s">
        <v>166</v>
      </c>
      <c r="E1460" s="178" t="s">
        <v>1</v>
      </c>
      <c r="F1460" s="179" t="s">
        <v>198</v>
      </c>
      <c r="H1460" s="180">
        <v>6448.2869999999994</v>
      </c>
      <c r="L1460" s="177"/>
      <c r="M1460" s="181"/>
      <c r="N1460" s="182"/>
      <c r="O1460" s="182"/>
      <c r="P1460" s="182"/>
      <c r="Q1460" s="182"/>
      <c r="R1460" s="182"/>
      <c r="S1460" s="182"/>
      <c r="T1460" s="183"/>
      <c r="AT1460" s="178" t="s">
        <v>166</v>
      </c>
      <c r="AU1460" s="178" t="s">
        <v>84</v>
      </c>
      <c r="AV1460" s="176" t="s">
        <v>90</v>
      </c>
      <c r="AW1460" s="176" t="s">
        <v>31</v>
      </c>
      <c r="AX1460" s="176" t="s">
        <v>80</v>
      </c>
      <c r="AY1460" s="178" t="s">
        <v>158</v>
      </c>
    </row>
    <row r="1461" spans="1:65" s="25" customFormat="1" ht="24.2" customHeight="1">
      <c r="A1461" s="21"/>
      <c r="B1461" s="22"/>
      <c r="C1461" s="148" t="s">
        <v>1632</v>
      </c>
      <c r="D1461" s="148" t="s">
        <v>160</v>
      </c>
      <c r="E1461" s="149" t="s">
        <v>1633</v>
      </c>
      <c r="F1461" s="150" t="s">
        <v>1634</v>
      </c>
      <c r="G1461" s="151" t="s">
        <v>189</v>
      </c>
      <c r="H1461" s="152">
        <v>5948.1329999999998</v>
      </c>
      <c r="I1461" s="1"/>
      <c r="J1461" s="153">
        <f>ROUND(I1461*H1461,2)</f>
        <v>0</v>
      </c>
      <c r="K1461" s="150" t="s">
        <v>164</v>
      </c>
      <c r="L1461" s="22"/>
      <c r="M1461" s="154" t="s">
        <v>1</v>
      </c>
      <c r="N1461" s="155" t="s">
        <v>40</v>
      </c>
      <c r="O1461" s="49"/>
      <c r="P1461" s="156">
        <f>O1461*H1461</f>
        <v>0</v>
      </c>
      <c r="Q1461" s="156">
        <v>2.9E-4</v>
      </c>
      <c r="R1461" s="156">
        <f>Q1461*H1461</f>
        <v>1.7249585699999999</v>
      </c>
      <c r="S1461" s="156">
        <v>0</v>
      </c>
      <c r="T1461" s="157">
        <f>S1461*H1461</f>
        <v>0</v>
      </c>
      <c r="U1461" s="21"/>
      <c r="V1461" s="21"/>
      <c r="W1461" s="21"/>
      <c r="X1461" s="21"/>
      <c r="Y1461" s="21"/>
      <c r="Z1461" s="21"/>
      <c r="AA1461" s="21"/>
      <c r="AB1461" s="21"/>
      <c r="AC1461" s="21"/>
      <c r="AD1461" s="21"/>
      <c r="AE1461" s="21"/>
      <c r="AR1461" s="158" t="s">
        <v>403</v>
      </c>
      <c r="AT1461" s="158" t="s">
        <v>160</v>
      </c>
      <c r="AU1461" s="158" t="s">
        <v>84</v>
      </c>
      <c r="AY1461" s="8" t="s">
        <v>158</v>
      </c>
      <c r="BE1461" s="159">
        <f>IF(N1461="základní",J1461,0)</f>
        <v>0</v>
      </c>
      <c r="BF1461" s="159">
        <f>IF(N1461="snížená",J1461,0)</f>
        <v>0</v>
      </c>
      <c r="BG1461" s="159">
        <f>IF(N1461="zákl. přenesená",J1461,0)</f>
        <v>0</v>
      </c>
      <c r="BH1461" s="159">
        <f>IF(N1461="sníž. přenesená",J1461,0)</f>
        <v>0</v>
      </c>
      <c r="BI1461" s="159">
        <f>IF(N1461="nulová",J1461,0)</f>
        <v>0</v>
      </c>
      <c r="BJ1461" s="8" t="s">
        <v>80</v>
      </c>
      <c r="BK1461" s="159">
        <f>ROUND(I1461*H1461,2)</f>
        <v>0</v>
      </c>
      <c r="BL1461" s="8" t="s">
        <v>403</v>
      </c>
      <c r="BM1461" s="158" t="s">
        <v>1635</v>
      </c>
    </row>
    <row r="1462" spans="1:65" s="168" customFormat="1">
      <c r="B1462" s="169"/>
      <c r="D1462" s="162" t="s">
        <v>166</v>
      </c>
      <c r="E1462" s="170" t="s">
        <v>1</v>
      </c>
      <c r="F1462" s="171" t="s">
        <v>1636</v>
      </c>
      <c r="H1462" s="172">
        <v>5948.1329999999998</v>
      </c>
      <c r="L1462" s="169"/>
      <c r="M1462" s="173"/>
      <c r="N1462" s="174"/>
      <c r="O1462" s="174"/>
      <c r="P1462" s="174"/>
      <c r="Q1462" s="174"/>
      <c r="R1462" s="174"/>
      <c r="S1462" s="174"/>
      <c r="T1462" s="175"/>
      <c r="AT1462" s="170" t="s">
        <v>166</v>
      </c>
      <c r="AU1462" s="170" t="s">
        <v>84</v>
      </c>
      <c r="AV1462" s="168" t="s">
        <v>84</v>
      </c>
      <c r="AW1462" s="168" t="s">
        <v>31</v>
      </c>
      <c r="AX1462" s="168" t="s">
        <v>80</v>
      </c>
      <c r="AY1462" s="170" t="s">
        <v>158</v>
      </c>
    </row>
    <row r="1463" spans="1:65" s="25" customFormat="1" ht="24.2" customHeight="1">
      <c r="A1463" s="21"/>
      <c r="B1463" s="22"/>
      <c r="C1463" s="148" t="s">
        <v>1637</v>
      </c>
      <c r="D1463" s="148" t="s">
        <v>160</v>
      </c>
      <c r="E1463" s="149" t="s">
        <v>1638</v>
      </c>
      <c r="F1463" s="150" t="s">
        <v>1639</v>
      </c>
      <c r="G1463" s="151" t="s">
        <v>189</v>
      </c>
      <c r="H1463" s="152">
        <v>500.154</v>
      </c>
      <c r="I1463" s="1"/>
      <c r="J1463" s="153">
        <f>ROUND(I1463*H1463,2)</f>
        <v>0</v>
      </c>
      <c r="K1463" s="150" t="s">
        <v>164</v>
      </c>
      <c r="L1463" s="22"/>
      <c r="M1463" s="154" t="s">
        <v>1</v>
      </c>
      <c r="N1463" s="155" t="s">
        <v>40</v>
      </c>
      <c r="O1463" s="49"/>
      <c r="P1463" s="156">
        <f>O1463*H1463</f>
        <v>0</v>
      </c>
      <c r="Q1463" s="156">
        <v>2.5999999999999998E-4</v>
      </c>
      <c r="R1463" s="156">
        <f>Q1463*H1463</f>
        <v>0.13004004</v>
      </c>
      <c r="S1463" s="156">
        <v>0</v>
      </c>
      <c r="T1463" s="157">
        <f>S1463*H1463</f>
        <v>0</v>
      </c>
      <c r="U1463" s="21"/>
      <c r="V1463" s="21"/>
      <c r="W1463" s="21"/>
      <c r="X1463" s="21"/>
      <c r="Y1463" s="21"/>
      <c r="Z1463" s="21"/>
      <c r="AA1463" s="21"/>
      <c r="AB1463" s="21"/>
      <c r="AC1463" s="21"/>
      <c r="AD1463" s="21"/>
      <c r="AE1463" s="21"/>
      <c r="AR1463" s="158" t="s">
        <v>403</v>
      </c>
      <c r="AT1463" s="158" t="s">
        <v>160</v>
      </c>
      <c r="AU1463" s="158" t="s">
        <v>84</v>
      </c>
      <c r="AY1463" s="8" t="s">
        <v>158</v>
      </c>
      <c r="BE1463" s="159">
        <f>IF(N1463="základní",J1463,0)</f>
        <v>0</v>
      </c>
      <c r="BF1463" s="159">
        <f>IF(N1463="snížená",J1463,0)</f>
        <v>0</v>
      </c>
      <c r="BG1463" s="159">
        <f>IF(N1463="zákl. přenesená",J1463,0)</f>
        <v>0</v>
      </c>
      <c r="BH1463" s="159">
        <f>IF(N1463="sníž. přenesená",J1463,0)</f>
        <v>0</v>
      </c>
      <c r="BI1463" s="159">
        <f>IF(N1463="nulová",J1463,0)</f>
        <v>0</v>
      </c>
      <c r="BJ1463" s="8" t="s">
        <v>80</v>
      </c>
      <c r="BK1463" s="159">
        <f>ROUND(I1463*H1463,2)</f>
        <v>0</v>
      </c>
      <c r="BL1463" s="8" t="s">
        <v>403</v>
      </c>
      <c r="BM1463" s="158" t="s">
        <v>1640</v>
      </c>
    </row>
    <row r="1464" spans="1:65" s="160" customFormat="1">
      <c r="B1464" s="161"/>
      <c r="D1464" s="162" t="s">
        <v>166</v>
      </c>
      <c r="E1464" s="163" t="s">
        <v>1</v>
      </c>
      <c r="F1464" s="164" t="s">
        <v>203</v>
      </c>
      <c r="H1464" s="163" t="s">
        <v>1</v>
      </c>
      <c r="L1464" s="161"/>
      <c r="M1464" s="165"/>
      <c r="N1464" s="166"/>
      <c r="O1464" s="166"/>
      <c r="P1464" s="166"/>
      <c r="Q1464" s="166"/>
      <c r="R1464" s="166"/>
      <c r="S1464" s="166"/>
      <c r="T1464" s="167"/>
      <c r="AT1464" s="163" t="s">
        <v>166</v>
      </c>
      <c r="AU1464" s="163" t="s">
        <v>84</v>
      </c>
      <c r="AV1464" s="160" t="s">
        <v>80</v>
      </c>
      <c r="AW1464" s="160" t="s">
        <v>31</v>
      </c>
      <c r="AX1464" s="160" t="s">
        <v>75</v>
      </c>
      <c r="AY1464" s="163" t="s">
        <v>158</v>
      </c>
    </row>
    <row r="1465" spans="1:65" s="160" customFormat="1">
      <c r="B1465" s="161"/>
      <c r="D1465" s="162" t="s">
        <v>166</v>
      </c>
      <c r="E1465" s="163" t="s">
        <v>1</v>
      </c>
      <c r="F1465" s="164" t="s">
        <v>1641</v>
      </c>
      <c r="H1465" s="163" t="s">
        <v>1</v>
      </c>
      <c r="L1465" s="161"/>
      <c r="M1465" s="165"/>
      <c r="N1465" s="166"/>
      <c r="O1465" s="166"/>
      <c r="P1465" s="166"/>
      <c r="Q1465" s="166"/>
      <c r="R1465" s="166"/>
      <c r="S1465" s="166"/>
      <c r="T1465" s="167"/>
      <c r="AT1465" s="163" t="s">
        <v>166</v>
      </c>
      <c r="AU1465" s="163" t="s">
        <v>84</v>
      </c>
      <c r="AV1465" s="160" t="s">
        <v>80</v>
      </c>
      <c r="AW1465" s="160" t="s">
        <v>31</v>
      </c>
      <c r="AX1465" s="160" t="s">
        <v>75</v>
      </c>
      <c r="AY1465" s="163" t="s">
        <v>158</v>
      </c>
    </row>
    <row r="1466" spans="1:65" s="160" customFormat="1">
      <c r="B1466" s="161"/>
      <c r="D1466" s="162" t="s">
        <v>166</v>
      </c>
      <c r="E1466" s="163" t="s">
        <v>1</v>
      </c>
      <c r="F1466" s="164" t="s">
        <v>204</v>
      </c>
      <c r="H1466" s="163" t="s">
        <v>1</v>
      </c>
      <c r="L1466" s="161"/>
      <c r="M1466" s="165"/>
      <c r="N1466" s="166"/>
      <c r="O1466" s="166"/>
      <c r="P1466" s="166"/>
      <c r="Q1466" s="166"/>
      <c r="R1466" s="166"/>
      <c r="S1466" s="166"/>
      <c r="T1466" s="167"/>
      <c r="AT1466" s="163" t="s">
        <v>166</v>
      </c>
      <c r="AU1466" s="163" t="s">
        <v>84</v>
      </c>
      <c r="AV1466" s="160" t="s">
        <v>80</v>
      </c>
      <c r="AW1466" s="160" t="s">
        <v>31</v>
      </c>
      <c r="AX1466" s="160" t="s">
        <v>75</v>
      </c>
      <c r="AY1466" s="163" t="s">
        <v>158</v>
      </c>
    </row>
    <row r="1467" spans="1:65" s="168" customFormat="1">
      <c r="B1467" s="169"/>
      <c r="D1467" s="162" t="s">
        <v>166</v>
      </c>
      <c r="E1467" s="170" t="s">
        <v>1</v>
      </c>
      <c r="F1467" s="171" t="s">
        <v>1642</v>
      </c>
      <c r="H1467" s="172">
        <v>6.6</v>
      </c>
      <c r="L1467" s="169"/>
      <c r="M1467" s="173"/>
      <c r="N1467" s="174"/>
      <c r="O1467" s="174"/>
      <c r="P1467" s="174"/>
      <c r="Q1467" s="174"/>
      <c r="R1467" s="174"/>
      <c r="S1467" s="174"/>
      <c r="T1467" s="175"/>
      <c r="AT1467" s="170" t="s">
        <v>166</v>
      </c>
      <c r="AU1467" s="170" t="s">
        <v>84</v>
      </c>
      <c r="AV1467" s="168" t="s">
        <v>84</v>
      </c>
      <c r="AW1467" s="168" t="s">
        <v>31</v>
      </c>
      <c r="AX1467" s="168" t="s">
        <v>75</v>
      </c>
      <c r="AY1467" s="170" t="s">
        <v>158</v>
      </c>
    </row>
    <row r="1468" spans="1:65" s="168" customFormat="1">
      <c r="B1468" s="169"/>
      <c r="D1468" s="162" t="s">
        <v>166</v>
      </c>
      <c r="E1468" s="170" t="s">
        <v>1</v>
      </c>
      <c r="F1468" s="171" t="s">
        <v>1643</v>
      </c>
      <c r="H1468" s="172">
        <v>18.167000000000002</v>
      </c>
      <c r="L1468" s="169"/>
      <c r="M1468" s="173"/>
      <c r="N1468" s="174"/>
      <c r="O1468" s="174"/>
      <c r="P1468" s="174"/>
      <c r="Q1468" s="174"/>
      <c r="R1468" s="174"/>
      <c r="S1468" s="174"/>
      <c r="T1468" s="175"/>
      <c r="AT1468" s="170" t="s">
        <v>166</v>
      </c>
      <c r="AU1468" s="170" t="s">
        <v>84</v>
      </c>
      <c r="AV1468" s="168" t="s">
        <v>84</v>
      </c>
      <c r="AW1468" s="168" t="s">
        <v>31</v>
      </c>
      <c r="AX1468" s="168" t="s">
        <v>75</v>
      </c>
      <c r="AY1468" s="170" t="s">
        <v>158</v>
      </c>
    </row>
    <row r="1469" spans="1:65" s="168" customFormat="1">
      <c r="B1469" s="169"/>
      <c r="D1469" s="162" t="s">
        <v>166</v>
      </c>
      <c r="E1469" s="170" t="s">
        <v>1</v>
      </c>
      <c r="F1469" s="171" t="s">
        <v>1644</v>
      </c>
      <c r="H1469" s="172">
        <v>30.806000000000001</v>
      </c>
      <c r="L1469" s="169"/>
      <c r="M1469" s="173"/>
      <c r="N1469" s="174"/>
      <c r="O1469" s="174"/>
      <c r="P1469" s="174"/>
      <c r="Q1469" s="174"/>
      <c r="R1469" s="174"/>
      <c r="S1469" s="174"/>
      <c r="T1469" s="175"/>
      <c r="AT1469" s="170" t="s">
        <v>166</v>
      </c>
      <c r="AU1469" s="170" t="s">
        <v>84</v>
      </c>
      <c r="AV1469" s="168" t="s">
        <v>84</v>
      </c>
      <c r="AW1469" s="168" t="s">
        <v>31</v>
      </c>
      <c r="AX1469" s="168" t="s">
        <v>75</v>
      </c>
      <c r="AY1469" s="170" t="s">
        <v>158</v>
      </c>
    </row>
    <row r="1470" spans="1:65" s="168" customFormat="1">
      <c r="B1470" s="169"/>
      <c r="D1470" s="162" t="s">
        <v>166</v>
      </c>
      <c r="E1470" s="170" t="s">
        <v>1</v>
      </c>
      <c r="F1470" s="171" t="s">
        <v>1645</v>
      </c>
      <c r="H1470" s="172">
        <v>46.034999999999997</v>
      </c>
      <c r="L1470" s="169"/>
      <c r="M1470" s="173"/>
      <c r="N1470" s="174"/>
      <c r="O1470" s="174"/>
      <c r="P1470" s="174"/>
      <c r="Q1470" s="174"/>
      <c r="R1470" s="174"/>
      <c r="S1470" s="174"/>
      <c r="T1470" s="175"/>
      <c r="AT1470" s="170" t="s">
        <v>166</v>
      </c>
      <c r="AU1470" s="170" t="s">
        <v>84</v>
      </c>
      <c r="AV1470" s="168" t="s">
        <v>84</v>
      </c>
      <c r="AW1470" s="168" t="s">
        <v>31</v>
      </c>
      <c r="AX1470" s="168" t="s">
        <v>75</v>
      </c>
      <c r="AY1470" s="170" t="s">
        <v>158</v>
      </c>
    </row>
    <row r="1471" spans="1:65" s="168" customFormat="1">
      <c r="B1471" s="169"/>
      <c r="D1471" s="162" t="s">
        <v>166</v>
      </c>
      <c r="E1471" s="170" t="s">
        <v>1</v>
      </c>
      <c r="F1471" s="171" t="s">
        <v>1646</v>
      </c>
      <c r="H1471" s="172">
        <v>14.157</v>
      </c>
      <c r="L1471" s="169"/>
      <c r="M1471" s="173"/>
      <c r="N1471" s="174"/>
      <c r="O1471" s="174"/>
      <c r="P1471" s="174"/>
      <c r="Q1471" s="174"/>
      <c r="R1471" s="174"/>
      <c r="S1471" s="174"/>
      <c r="T1471" s="175"/>
      <c r="AT1471" s="170" t="s">
        <v>166</v>
      </c>
      <c r="AU1471" s="170" t="s">
        <v>84</v>
      </c>
      <c r="AV1471" s="168" t="s">
        <v>84</v>
      </c>
      <c r="AW1471" s="168" t="s">
        <v>31</v>
      </c>
      <c r="AX1471" s="168" t="s">
        <v>75</v>
      </c>
      <c r="AY1471" s="170" t="s">
        <v>158</v>
      </c>
    </row>
    <row r="1472" spans="1:65" s="160" customFormat="1">
      <c r="B1472" s="161"/>
      <c r="D1472" s="162" t="s">
        <v>166</v>
      </c>
      <c r="E1472" s="163" t="s">
        <v>1</v>
      </c>
      <c r="F1472" s="164" t="s">
        <v>206</v>
      </c>
      <c r="H1472" s="163" t="s">
        <v>1</v>
      </c>
      <c r="L1472" s="161"/>
      <c r="M1472" s="165"/>
      <c r="N1472" s="166"/>
      <c r="O1472" s="166"/>
      <c r="P1472" s="166"/>
      <c r="Q1472" s="166"/>
      <c r="R1472" s="166"/>
      <c r="S1472" s="166"/>
      <c r="T1472" s="167"/>
      <c r="AT1472" s="163" t="s">
        <v>166</v>
      </c>
      <c r="AU1472" s="163" t="s">
        <v>84</v>
      </c>
      <c r="AV1472" s="160" t="s">
        <v>80</v>
      </c>
      <c r="AW1472" s="160" t="s">
        <v>31</v>
      </c>
      <c r="AX1472" s="160" t="s">
        <v>75</v>
      </c>
      <c r="AY1472" s="163" t="s">
        <v>158</v>
      </c>
    </row>
    <row r="1473" spans="1:65" s="168" customFormat="1" ht="33.75">
      <c r="B1473" s="169"/>
      <c r="D1473" s="162" t="s">
        <v>166</v>
      </c>
      <c r="E1473" s="170" t="s">
        <v>1</v>
      </c>
      <c r="F1473" s="171" t="s">
        <v>1647</v>
      </c>
      <c r="H1473" s="172">
        <v>90.668000000000006</v>
      </c>
      <c r="L1473" s="169"/>
      <c r="M1473" s="173"/>
      <c r="N1473" s="174"/>
      <c r="O1473" s="174"/>
      <c r="P1473" s="174"/>
      <c r="Q1473" s="174"/>
      <c r="R1473" s="174"/>
      <c r="S1473" s="174"/>
      <c r="T1473" s="175"/>
      <c r="AT1473" s="170" t="s">
        <v>166</v>
      </c>
      <c r="AU1473" s="170" t="s">
        <v>84</v>
      </c>
      <c r="AV1473" s="168" t="s">
        <v>84</v>
      </c>
      <c r="AW1473" s="168" t="s">
        <v>31</v>
      </c>
      <c r="AX1473" s="168" t="s">
        <v>75</v>
      </c>
      <c r="AY1473" s="170" t="s">
        <v>158</v>
      </c>
    </row>
    <row r="1474" spans="1:65" s="160" customFormat="1">
      <c r="B1474" s="161"/>
      <c r="D1474" s="162" t="s">
        <v>166</v>
      </c>
      <c r="E1474" s="163" t="s">
        <v>1</v>
      </c>
      <c r="F1474" s="164" t="s">
        <v>293</v>
      </c>
      <c r="H1474" s="163" t="s">
        <v>1</v>
      </c>
      <c r="L1474" s="161"/>
      <c r="M1474" s="165"/>
      <c r="N1474" s="166"/>
      <c r="O1474" s="166"/>
      <c r="P1474" s="166"/>
      <c r="Q1474" s="166"/>
      <c r="R1474" s="166"/>
      <c r="S1474" s="166"/>
      <c r="T1474" s="167"/>
      <c r="AT1474" s="163" t="s">
        <v>166</v>
      </c>
      <c r="AU1474" s="163" t="s">
        <v>84</v>
      </c>
      <c r="AV1474" s="160" t="s">
        <v>80</v>
      </c>
      <c r="AW1474" s="160" t="s">
        <v>31</v>
      </c>
      <c r="AX1474" s="160" t="s">
        <v>75</v>
      </c>
      <c r="AY1474" s="163" t="s">
        <v>158</v>
      </c>
    </row>
    <row r="1475" spans="1:65" s="168" customFormat="1">
      <c r="B1475" s="169"/>
      <c r="D1475" s="162" t="s">
        <v>166</v>
      </c>
      <c r="E1475" s="170" t="s">
        <v>1</v>
      </c>
      <c r="F1475" s="171" t="s">
        <v>1648</v>
      </c>
      <c r="H1475" s="172">
        <v>181.33600000000001</v>
      </c>
      <c r="L1475" s="169"/>
      <c r="M1475" s="173"/>
      <c r="N1475" s="174"/>
      <c r="O1475" s="174"/>
      <c r="P1475" s="174"/>
      <c r="Q1475" s="174"/>
      <c r="R1475" s="174"/>
      <c r="S1475" s="174"/>
      <c r="T1475" s="175"/>
      <c r="AT1475" s="170" t="s">
        <v>166</v>
      </c>
      <c r="AU1475" s="170" t="s">
        <v>84</v>
      </c>
      <c r="AV1475" s="168" t="s">
        <v>84</v>
      </c>
      <c r="AW1475" s="168" t="s">
        <v>31</v>
      </c>
      <c r="AX1475" s="168" t="s">
        <v>75</v>
      </c>
      <c r="AY1475" s="170" t="s">
        <v>158</v>
      </c>
    </row>
    <row r="1476" spans="1:65" s="160" customFormat="1">
      <c r="B1476" s="161"/>
      <c r="D1476" s="162" t="s">
        <v>166</v>
      </c>
      <c r="E1476" s="163" t="s">
        <v>1</v>
      </c>
      <c r="F1476" s="164" t="s">
        <v>424</v>
      </c>
      <c r="H1476" s="163" t="s">
        <v>1</v>
      </c>
      <c r="L1476" s="161"/>
      <c r="M1476" s="165"/>
      <c r="N1476" s="166"/>
      <c r="O1476" s="166"/>
      <c r="P1476" s="166"/>
      <c r="Q1476" s="166"/>
      <c r="R1476" s="166"/>
      <c r="S1476" s="166"/>
      <c r="T1476" s="167"/>
      <c r="AT1476" s="163" t="s">
        <v>166</v>
      </c>
      <c r="AU1476" s="163" t="s">
        <v>84</v>
      </c>
      <c r="AV1476" s="160" t="s">
        <v>80</v>
      </c>
      <c r="AW1476" s="160" t="s">
        <v>31</v>
      </c>
      <c r="AX1476" s="160" t="s">
        <v>75</v>
      </c>
      <c r="AY1476" s="163" t="s">
        <v>158</v>
      </c>
    </row>
    <row r="1477" spans="1:65" s="168" customFormat="1">
      <c r="B1477" s="169"/>
      <c r="D1477" s="162" t="s">
        <v>166</v>
      </c>
      <c r="E1477" s="170" t="s">
        <v>1</v>
      </c>
      <c r="F1477" s="171" t="s">
        <v>1649</v>
      </c>
      <c r="H1477" s="172">
        <v>112.38500000000001</v>
      </c>
      <c r="L1477" s="169"/>
      <c r="M1477" s="173"/>
      <c r="N1477" s="174"/>
      <c r="O1477" s="174"/>
      <c r="P1477" s="174"/>
      <c r="Q1477" s="174"/>
      <c r="R1477" s="174"/>
      <c r="S1477" s="174"/>
      <c r="T1477" s="175"/>
      <c r="AT1477" s="170" t="s">
        <v>166</v>
      </c>
      <c r="AU1477" s="170" t="s">
        <v>84</v>
      </c>
      <c r="AV1477" s="168" t="s">
        <v>84</v>
      </c>
      <c r="AW1477" s="168" t="s">
        <v>31</v>
      </c>
      <c r="AX1477" s="168" t="s">
        <v>75</v>
      </c>
      <c r="AY1477" s="170" t="s">
        <v>158</v>
      </c>
    </row>
    <row r="1478" spans="1:65" s="176" customFormat="1">
      <c r="B1478" s="177"/>
      <c r="D1478" s="162" t="s">
        <v>166</v>
      </c>
      <c r="E1478" s="178" t="s">
        <v>1</v>
      </c>
      <c r="F1478" s="179" t="s">
        <v>198</v>
      </c>
      <c r="H1478" s="180">
        <v>500.154</v>
      </c>
      <c r="L1478" s="177"/>
      <c r="M1478" s="181"/>
      <c r="N1478" s="182"/>
      <c r="O1478" s="182"/>
      <c r="P1478" s="182"/>
      <c r="Q1478" s="182"/>
      <c r="R1478" s="182"/>
      <c r="S1478" s="182"/>
      <c r="T1478" s="183"/>
      <c r="AT1478" s="178" t="s">
        <v>166</v>
      </c>
      <c r="AU1478" s="178" t="s">
        <v>84</v>
      </c>
      <c r="AV1478" s="176" t="s">
        <v>90</v>
      </c>
      <c r="AW1478" s="176" t="s">
        <v>31</v>
      </c>
      <c r="AX1478" s="176" t="s">
        <v>80</v>
      </c>
      <c r="AY1478" s="178" t="s">
        <v>158</v>
      </c>
    </row>
    <row r="1479" spans="1:65" s="135" customFormat="1" ht="25.9" customHeight="1">
      <c r="B1479" s="136"/>
      <c r="D1479" s="137" t="s">
        <v>74</v>
      </c>
      <c r="E1479" s="138" t="s">
        <v>1650</v>
      </c>
      <c r="F1479" s="138" t="s">
        <v>1651</v>
      </c>
      <c r="J1479" s="139">
        <f>BK1479</f>
        <v>0</v>
      </c>
      <c r="L1479" s="136"/>
      <c r="M1479" s="140"/>
      <c r="N1479" s="141"/>
      <c r="O1479" s="141"/>
      <c r="P1479" s="142">
        <f>SUM(P1480:P1481)</f>
        <v>0</v>
      </c>
      <c r="Q1479" s="141"/>
      <c r="R1479" s="142">
        <f>SUM(R1480:R1481)</f>
        <v>0</v>
      </c>
      <c r="S1479" s="141"/>
      <c r="T1479" s="143">
        <f>SUM(T1480:T1481)</f>
        <v>0</v>
      </c>
      <c r="AR1479" s="137" t="s">
        <v>90</v>
      </c>
      <c r="AT1479" s="144" t="s">
        <v>74</v>
      </c>
      <c r="AU1479" s="144" t="s">
        <v>75</v>
      </c>
      <c r="AY1479" s="137" t="s">
        <v>158</v>
      </c>
      <c r="BK1479" s="145">
        <f>SUM(BK1480:BK1481)</f>
        <v>0</v>
      </c>
    </row>
    <row r="1480" spans="1:65" s="25" customFormat="1" ht="16.5" customHeight="1">
      <c r="A1480" s="21"/>
      <c r="B1480" s="22"/>
      <c r="C1480" s="148" t="s">
        <v>1652</v>
      </c>
      <c r="D1480" s="148" t="s">
        <v>160</v>
      </c>
      <c r="E1480" s="149" t="s">
        <v>1653</v>
      </c>
      <c r="F1480" s="150" t="s">
        <v>1654</v>
      </c>
      <c r="G1480" s="151" t="s">
        <v>173</v>
      </c>
      <c r="H1480" s="152">
        <v>42</v>
      </c>
      <c r="I1480" s="1"/>
      <c r="J1480" s="153">
        <f>ROUND(I1480*H1480,2)</f>
        <v>0</v>
      </c>
      <c r="K1480" s="150" t="s">
        <v>1</v>
      </c>
      <c r="L1480" s="22"/>
      <c r="M1480" s="154" t="s">
        <v>1</v>
      </c>
      <c r="N1480" s="155" t="s">
        <v>40</v>
      </c>
      <c r="O1480" s="49"/>
      <c r="P1480" s="156">
        <f>O1480*H1480</f>
        <v>0</v>
      </c>
      <c r="Q1480" s="156">
        <v>0</v>
      </c>
      <c r="R1480" s="156">
        <f>Q1480*H1480</f>
        <v>0</v>
      </c>
      <c r="S1480" s="156">
        <v>0</v>
      </c>
      <c r="T1480" s="157">
        <f>S1480*H1480</f>
        <v>0</v>
      </c>
      <c r="U1480" s="21"/>
      <c r="V1480" s="21"/>
      <c r="W1480" s="21"/>
      <c r="X1480" s="21"/>
      <c r="Y1480" s="21"/>
      <c r="Z1480" s="21"/>
      <c r="AA1480" s="21"/>
      <c r="AB1480" s="21"/>
      <c r="AC1480" s="21"/>
      <c r="AD1480" s="21"/>
      <c r="AE1480" s="21"/>
      <c r="AR1480" s="158" t="s">
        <v>1655</v>
      </c>
      <c r="AT1480" s="158" t="s">
        <v>160</v>
      </c>
      <c r="AU1480" s="158" t="s">
        <v>80</v>
      </c>
      <c r="AY1480" s="8" t="s">
        <v>158</v>
      </c>
      <c r="BE1480" s="159">
        <f>IF(N1480="základní",J1480,0)</f>
        <v>0</v>
      </c>
      <c r="BF1480" s="159">
        <f>IF(N1480="snížená",J1480,0)</f>
        <v>0</v>
      </c>
      <c r="BG1480" s="159">
        <f>IF(N1480="zákl. přenesená",J1480,0)</f>
        <v>0</v>
      </c>
      <c r="BH1480" s="159">
        <f>IF(N1480="sníž. přenesená",J1480,0)</f>
        <v>0</v>
      </c>
      <c r="BI1480" s="159">
        <f>IF(N1480="nulová",J1480,0)</f>
        <v>0</v>
      </c>
      <c r="BJ1480" s="8" t="s">
        <v>80</v>
      </c>
      <c r="BK1480" s="159">
        <f>ROUND(I1480*H1480,2)</f>
        <v>0</v>
      </c>
      <c r="BL1480" s="8" t="s">
        <v>1655</v>
      </c>
      <c r="BM1480" s="158" t="s">
        <v>1656</v>
      </c>
    </row>
    <row r="1481" spans="1:65" s="25" customFormat="1" ht="16.5" customHeight="1">
      <c r="A1481" s="21"/>
      <c r="B1481" s="22"/>
      <c r="C1481" s="148" t="s">
        <v>1657</v>
      </c>
      <c r="D1481" s="148" t="s">
        <v>160</v>
      </c>
      <c r="E1481" s="149" t="s">
        <v>1658</v>
      </c>
      <c r="F1481" s="150" t="s">
        <v>1659</v>
      </c>
      <c r="G1481" s="151" t="s">
        <v>578</v>
      </c>
      <c r="H1481" s="152">
        <v>1</v>
      </c>
      <c r="I1481" s="1"/>
      <c r="J1481" s="153">
        <f>ROUND(I1481*H1481,2)</f>
        <v>0</v>
      </c>
      <c r="K1481" s="150" t="s">
        <v>1</v>
      </c>
      <c r="L1481" s="22"/>
      <c r="M1481" s="204" t="s">
        <v>1</v>
      </c>
      <c r="N1481" s="205" t="s">
        <v>40</v>
      </c>
      <c r="O1481" s="206"/>
      <c r="P1481" s="207">
        <f>O1481*H1481</f>
        <v>0</v>
      </c>
      <c r="Q1481" s="207">
        <v>0</v>
      </c>
      <c r="R1481" s="207">
        <f>Q1481*H1481</f>
        <v>0</v>
      </c>
      <c r="S1481" s="207">
        <v>0</v>
      </c>
      <c r="T1481" s="208">
        <f>S1481*H1481</f>
        <v>0</v>
      </c>
      <c r="U1481" s="21"/>
      <c r="V1481" s="21"/>
      <c r="W1481" s="21"/>
      <c r="X1481" s="21"/>
      <c r="Y1481" s="21"/>
      <c r="Z1481" s="21"/>
      <c r="AA1481" s="21"/>
      <c r="AB1481" s="21"/>
      <c r="AC1481" s="21"/>
      <c r="AD1481" s="21"/>
      <c r="AE1481" s="21"/>
      <c r="AR1481" s="158" t="s">
        <v>1655</v>
      </c>
      <c r="AT1481" s="158" t="s">
        <v>160</v>
      </c>
      <c r="AU1481" s="158" t="s">
        <v>80</v>
      </c>
      <c r="AY1481" s="8" t="s">
        <v>158</v>
      </c>
      <c r="BE1481" s="159">
        <f>IF(N1481="základní",J1481,0)</f>
        <v>0</v>
      </c>
      <c r="BF1481" s="159">
        <f>IF(N1481="snížená",J1481,0)</f>
        <v>0</v>
      </c>
      <c r="BG1481" s="159">
        <f>IF(N1481="zákl. přenesená",J1481,0)</f>
        <v>0</v>
      </c>
      <c r="BH1481" s="159">
        <f>IF(N1481="sníž. přenesená",J1481,0)</f>
        <v>0</v>
      </c>
      <c r="BI1481" s="159">
        <f>IF(N1481="nulová",J1481,0)</f>
        <v>0</v>
      </c>
      <c r="BJ1481" s="8" t="s">
        <v>80</v>
      </c>
      <c r="BK1481" s="159">
        <f>ROUND(I1481*H1481,2)</f>
        <v>0</v>
      </c>
      <c r="BL1481" s="8" t="s">
        <v>1655</v>
      </c>
      <c r="BM1481" s="158" t="s">
        <v>1660</v>
      </c>
    </row>
    <row r="1482" spans="1:65" s="25" customFormat="1" ht="6.95" customHeight="1">
      <c r="A1482" s="21"/>
      <c r="B1482" s="37"/>
      <c r="C1482" s="38"/>
      <c r="D1482" s="38"/>
      <c r="E1482" s="38"/>
      <c r="F1482" s="38"/>
      <c r="G1482" s="38"/>
      <c r="H1482" s="38"/>
      <c r="I1482" s="38"/>
      <c r="J1482" s="38"/>
      <c r="K1482" s="38"/>
      <c r="L1482" s="22"/>
      <c r="M1482" s="21"/>
      <c r="O1482" s="21"/>
      <c r="P1482" s="21"/>
      <c r="Q1482" s="21"/>
      <c r="R1482" s="21"/>
      <c r="S1482" s="21"/>
      <c r="T1482" s="21"/>
      <c r="U1482" s="21"/>
      <c r="V1482" s="21"/>
      <c r="W1482" s="21"/>
      <c r="X1482" s="21"/>
      <c r="Y1482" s="21"/>
      <c r="Z1482" s="21"/>
      <c r="AA1482" s="21"/>
      <c r="AB1482" s="21"/>
      <c r="AC1482" s="21"/>
      <c r="AD1482" s="21"/>
      <c r="AE1482" s="21"/>
    </row>
  </sheetData>
  <sheetProtection password="C03B" sheet="1" objects="1" scenarios="1"/>
  <autoFilter ref="C135:K1481"/>
  <mergeCells count="9">
    <mergeCell ref="E87:H87"/>
    <mergeCell ref="E126:H126"/>
    <mergeCell ref="E128:H12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3"/>
  <sheetViews>
    <sheetView showGridLines="0" workbookViewId="0">
      <selection activeCell="I133" sqref="I133"/>
    </sheetView>
  </sheetViews>
  <sheetFormatPr defaultRowHeight="11.25"/>
  <cols>
    <col min="1" max="1" width="8.33203125" style="7" customWidth="1"/>
    <col min="2" max="2" width="1.1640625" style="7" customWidth="1"/>
    <col min="3" max="3" width="4.1640625" style="7" customWidth="1"/>
    <col min="4" max="4" width="4.33203125" style="7" customWidth="1"/>
    <col min="5" max="5" width="17.1640625" style="7" customWidth="1"/>
    <col min="6" max="6" width="50.83203125" style="7" customWidth="1"/>
    <col min="7" max="7" width="7.5" style="7" customWidth="1"/>
    <col min="8" max="8" width="14" style="7" customWidth="1"/>
    <col min="9" max="9" width="15.83203125" style="7" customWidth="1"/>
    <col min="10" max="11" width="22.33203125" style="7" customWidth="1"/>
    <col min="12" max="12" width="9.33203125" style="7" customWidth="1"/>
    <col min="13" max="13" width="10.83203125" style="7" hidden="1" customWidth="1"/>
    <col min="14" max="14" width="9.33203125" style="7" hidden="1"/>
    <col min="15" max="20" width="14.1640625" style="7" hidden="1" customWidth="1"/>
    <col min="21" max="21" width="16.33203125" style="7" hidden="1" customWidth="1"/>
    <col min="22" max="22" width="12.33203125" style="7" customWidth="1"/>
    <col min="23" max="23" width="16.33203125" style="7" customWidth="1"/>
    <col min="24" max="24" width="12.33203125" style="7" customWidth="1"/>
    <col min="25" max="25" width="15" style="7" customWidth="1"/>
    <col min="26" max="26" width="11" style="7" customWidth="1"/>
    <col min="27" max="27" width="15" style="7" customWidth="1"/>
    <col min="28" max="28" width="16.33203125" style="7" customWidth="1"/>
    <col min="29" max="29" width="11" style="7" customWidth="1"/>
    <col min="30" max="30" width="15" style="7" customWidth="1"/>
    <col min="31" max="31" width="16.33203125" style="7" customWidth="1"/>
    <col min="32" max="43" width="9.33203125" style="7"/>
    <col min="44" max="65" width="9.33203125" style="7" hidden="1"/>
    <col min="66" max="16384" width="9.33203125" style="7"/>
  </cols>
  <sheetData>
    <row r="2" spans="1:46" ht="36.950000000000003" customHeight="1">
      <c r="L2" s="230" t="s">
        <v>5</v>
      </c>
      <c r="M2" s="231"/>
      <c r="N2" s="231"/>
      <c r="O2" s="231"/>
      <c r="P2" s="231"/>
      <c r="Q2" s="231"/>
      <c r="R2" s="231"/>
      <c r="S2" s="231"/>
      <c r="T2" s="231"/>
      <c r="U2" s="231"/>
      <c r="V2" s="231"/>
      <c r="AT2" s="8" t="s">
        <v>86</v>
      </c>
    </row>
    <row r="3" spans="1:46" ht="6.95" customHeight="1">
      <c r="B3" s="9"/>
      <c r="C3" s="10"/>
      <c r="D3" s="10"/>
      <c r="E3" s="10"/>
      <c r="F3" s="10"/>
      <c r="G3" s="10"/>
      <c r="H3" s="10"/>
      <c r="I3" s="10"/>
      <c r="J3" s="10"/>
      <c r="K3" s="10"/>
      <c r="L3" s="11"/>
      <c r="AT3" s="8" t="s">
        <v>84</v>
      </c>
    </row>
    <row r="4" spans="1:46" ht="24.95" customHeight="1">
      <c r="B4" s="11"/>
      <c r="D4" s="12" t="s">
        <v>115</v>
      </c>
      <c r="L4" s="11"/>
      <c r="M4" s="91" t="s">
        <v>10</v>
      </c>
      <c r="AT4" s="8" t="s">
        <v>3</v>
      </c>
    </row>
    <row r="5" spans="1:46" ht="6.95" customHeight="1">
      <c r="B5" s="11"/>
      <c r="L5" s="11"/>
    </row>
    <row r="6" spans="1:46" ht="12" customHeight="1">
      <c r="B6" s="11"/>
      <c r="D6" s="17" t="s">
        <v>15</v>
      </c>
      <c r="L6" s="11"/>
    </row>
    <row r="7" spans="1:46" ht="16.5" customHeight="1">
      <c r="B7" s="11"/>
      <c r="E7" s="258" t="str">
        <f>'Rekapitulace stavby'!K6</f>
        <v>SPŠ stavební Pardubice - rekonstrukce domova mládeže DM4</v>
      </c>
      <c r="F7" s="259"/>
      <c r="G7" s="259"/>
      <c r="H7" s="259"/>
      <c r="L7" s="11"/>
    </row>
    <row r="8" spans="1:46" s="25" customFormat="1" ht="12" customHeight="1">
      <c r="A8" s="21"/>
      <c r="B8" s="22"/>
      <c r="C8" s="21"/>
      <c r="D8" s="17" t="s">
        <v>116</v>
      </c>
      <c r="E8" s="21"/>
      <c r="F8" s="21"/>
      <c r="G8" s="21"/>
      <c r="H8" s="21"/>
      <c r="I8" s="21"/>
      <c r="J8" s="21"/>
      <c r="K8" s="21"/>
      <c r="L8" s="32"/>
      <c r="S8" s="21"/>
      <c r="T8" s="21"/>
      <c r="U8" s="21"/>
      <c r="V8" s="21"/>
      <c r="W8" s="21"/>
      <c r="X8" s="21"/>
      <c r="Y8" s="21"/>
      <c r="Z8" s="21"/>
      <c r="AA8" s="21"/>
      <c r="AB8" s="21"/>
      <c r="AC8" s="21"/>
      <c r="AD8" s="21"/>
      <c r="AE8" s="21"/>
    </row>
    <row r="9" spans="1:46" s="25" customFormat="1" ht="16.5" customHeight="1">
      <c r="A9" s="21"/>
      <c r="B9" s="22"/>
      <c r="C9" s="21"/>
      <c r="D9" s="21"/>
      <c r="E9" s="239" t="s">
        <v>1661</v>
      </c>
      <c r="F9" s="257"/>
      <c r="G9" s="257"/>
      <c r="H9" s="257"/>
      <c r="I9" s="21"/>
      <c r="J9" s="21"/>
      <c r="K9" s="21"/>
      <c r="L9" s="32"/>
      <c r="S9" s="21"/>
      <c r="T9" s="21"/>
      <c r="U9" s="21"/>
      <c r="V9" s="21"/>
      <c r="W9" s="21"/>
      <c r="X9" s="21"/>
      <c r="Y9" s="21"/>
      <c r="Z9" s="21"/>
      <c r="AA9" s="21"/>
      <c r="AB9" s="21"/>
      <c r="AC9" s="21"/>
      <c r="AD9" s="21"/>
      <c r="AE9" s="21"/>
    </row>
    <row r="10" spans="1:46" s="25" customFormat="1">
      <c r="A10" s="21"/>
      <c r="B10" s="22"/>
      <c r="C10" s="21"/>
      <c r="D10" s="21"/>
      <c r="E10" s="21"/>
      <c r="F10" s="21"/>
      <c r="G10" s="21"/>
      <c r="H10" s="21"/>
      <c r="I10" s="21"/>
      <c r="J10" s="21"/>
      <c r="K10" s="21"/>
      <c r="L10" s="32"/>
      <c r="S10" s="21"/>
      <c r="T10" s="21"/>
      <c r="U10" s="21"/>
      <c r="V10" s="21"/>
      <c r="W10" s="21"/>
      <c r="X10" s="21"/>
      <c r="Y10" s="21"/>
      <c r="Z10" s="21"/>
      <c r="AA10" s="21"/>
      <c r="AB10" s="21"/>
      <c r="AC10" s="21"/>
      <c r="AD10" s="21"/>
      <c r="AE10" s="21"/>
    </row>
    <row r="11" spans="1:46" s="25" customFormat="1" ht="12" customHeight="1">
      <c r="A11" s="21"/>
      <c r="B11" s="22"/>
      <c r="C11" s="21"/>
      <c r="D11" s="17" t="s">
        <v>17</v>
      </c>
      <c r="E11" s="21"/>
      <c r="F11" s="18" t="s">
        <v>1</v>
      </c>
      <c r="G11" s="21"/>
      <c r="H11" s="21"/>
      <c r="I11" s="17" t="s">
        <v>18</v>
      </c>
      <c r="J11" s="18" t="s">
        <v>1</v>
      </c>
      <c r="K11" s="21"/>
      <c r="L11" s="32"/>
      <c r="S11" s="21"/>
      <c r="T11" s="21"/>
      <c r="U11" s="21"/>
      <c r="V11" s="21"/>
      <c r="W11" s="21"/>
      <c r="X11" s="21"/>
      <c r="Y11" s="21"/>
      <c r="Z11" s="21"/>
      <c r="AA11" s="21"/>
      <c r="AB11" s="21"/>
      <c r="AC11" s="21"/>
      <c r="AD11" s="21"/>
      <c r="AE11" s="21"/>
    </row>
    <row r="12" spans="1:46" s="25" customFormat="1" ht="12" customHeight="1">
      <c r="A12" s="21"/>
      <c r="B12" s="22"/>
      <c r="C12" s="21"/>
      <c r="D12" s="17" t="s">
        <v>19</v>
      </c>
      <c r="E12" s="21"/>
      <c r="F12" s="18" t="s">
        <v>20</v>
      </c>
      <c r="G12" s="21"/>
      <c r="H12" s="21"/>
      <c r="I12" s="17" t="s">
        <v>21</v>
      </c>
      <c r="J12" s="92" t="str">
        <f>'Rekapitulace stavby'!AN8</f>
        <v>22. 9. 2020</v>
      </c>
      <c r="K12" s="21"/>
      <c r="L12" s="32"/>
      <c r="S12" s="21"/>
      <c r="T12" s="21"/>
      <c r="U12" s="21"/>
      <c r="V12" s="21"/>
      <c r="W12" s="21"/>
      <c r="X12" s="21"/>
      <c r="Y12" s="21"/>
      <c r="Z12" s="21"/>
      <c r="AA12" s="21"/>
      <c r="AB12" s="21"/>
      <c r="AC12" s="21"/>
      <c r="AD12" s="21"/>
      <c r="AE12" s="21"/>
    </row>
    <row r="13" spans="1:46" s="25" customFormat="1" ht="10.7" customHeight="1">
      <c r="A13" s="21"/>
      <c r="B13" s="22"/>
      <c r="C13" s="21"/>
      <c r="D13" s="21"/>
      <c r="E13" s="21"/>
      <c r="F13" s="21"/>
      <c r="G13" s="21"/>
      <c r="H13" s="21"/>
      <c r="I13" s="21"/>
      <c r="J13" s="21"/>
      <c r="K13" s="21"/>
      <c r="L13" s="32"/>
      <c r="S13" s="21"/>
      <c r="T13" s="21"/>
      <c r="U13" s="21"/>
      <c r="V13" s="21"/>
      <c r="W13" s="21"/>
      <c r="X13" s="21"/>
      <c r="Y13" s="21"/>
      <c r="Z13" s="21"/>
      <c r="AA13" s="21"/>
      <c r="AB13" s="21"/>
      <c r="AC13" s="21"/>
      <c r="AD13" s="21"/>
      <c r="AE13" s="21"/>
    </row>
    <row r="14" spans="1:46" s="25" customFormat="1" ht="12" customHeight="1">
      <c r="A14" s="21"/>
      <c r="B14" s="22"/>
      <c r="C14" s="21"/>
      <c r="D14" s="17" t="s">
        <v>23</v>
      </c>
      <c r="E14" s="21"/>
      <c r="F14" s="21"/>
      <c r="G14" s="21"/>
      <c r="H14" s="21"/>
      <c r="I14" s="17" t="s">
        <v>24</v>
      </c>
      <c r="J14" s="18" t="s">
        <v>1</v>
      </c>
      <c r="K14" s="21"/>
      <c r="L14" s="32"/>
      <c r="S14" s="21"/>
      <c r="T14" s="21"/>
      <c r="U14" s="21"/>
      <c r="V14" s="21"/>
      <c r="W14" s="21"/>
      <c r="X14" s="21"/>
      <c r="Y14" s="21"/>
      <c r="Z14" s="21"/>
      <c r="AA14" s="21"/>
      <c r="AB14" s="21"/>
      <c r="AC14" s="21"/>
      <c r="AD14" s="21"/>
      <c r="AE14" s="21"/>
    </row>
    <row r="15" spans="1:46" s="25" customFormat="1" ht="18" customHeight="1">
      <c r="A15" s="21"/>
      <c r="B15" s="22"/>
      <c r="C15" s="21"/>
      <c r="D15" s="21"/>
      <c r="E15" s="18" t="s">
        <v>25</v>
      </c>
      <c r="F15" s="21"/>
      <c r="G15" s="21"/>
      <c r="H15" s="21"/>
      <c r="I15" s="17" t="s">
        <v>26</v>
      </c>
      <c r="J15" s="18" t="s">
        <v>1</v>
      </c>
      <c r="K15" s="21"/>
      <c r="L15" s="32"/>
      <c r="S15" s="21"/>
      <c r="T15" s="21"/>
      <c r="U15" s="21"/>
      <c r="V15" s="21"/>
      <c r="W15" s="21"/>
      <c r="X15" s="21"/>
      <c r="Y15" s="21"/>
      <c r="Z15" s="21"/>
      <c r="AA15" s="21"/>
      <c r="AB15" s="21"/>
      <c r="AC15" s="21"/>
      <c r="AD15" s="21"/>
      <c r="AE15" s="21"/>
    </row>
    <row r="16" spans="1:46" s="25" customFormat="1" ht="6.95" customHeight="1">
      <c r="A16" s="21"/>
      <c r="B16" s="22"/>
      <c r="C16" s="21"/>
      <c r="D16" s="21"/>
      <c r="E16" s="21"/>
      <c r="F16" s="21"/>
      <c r="G16" s="21"/>
      <c r="H16" s="21"/>
      <c r="I16" s="21"/>
      <c r="J16" s="21"/>
      <c r="K16" s="21"/>
      <c r="L16" s="32"/>
      <c r="S16" s="21"/>
      <c r="T16" s="21"/>
      <c r="U16" s="21"/>
      <c r="V16" s="21"/>
      <c r="W16" s="21"/>
      <c r="X16" s="21"/>
      <c r="Y16" s="21"/>
      <c r="Z16" s="21"/>
      <c r="AA16" s="21"/>
      <c r="AB16" s="21"/>
      <c r="AC16" s="21"/>
      <c r="AD16" s="21"/>
      <c r="AE16" s="21"/>
    </row>
    <row r="17" spans="1:31" s="25" customFormat="1" ht="12" customHeight="1">
      <c r="A17" s="21"/>
      <c r="B17" s="22"/>
      <c r="C17" s="21"/>
      <c r="D17" s="17" t="s">
        <v>27</v>
      </c>
      <c r="E17" s="21"/>
      <c r="F17" s="21"/>
      <c r="G17" s="21"/>
      <c r="H17" s="21"/>
      <c r="I17" s="17" t="s">
        <v>24</v>
      </c>
      <c r="J17" s="5" t="str">
        <f>'Rekapitulace stavby'!AN13</f>
        <v>Vyplň údaj</v>
      </c>
      <c r="K17" s="21"/>
      <c r="L17" s="32"/>
      <c r="S17" s="21"/>
      <c r="T17" s="21"/>
      <c r="U17" s="21"/>
      <c r="V17" s="21"/>
      <c r="W17" s="21"/>
      <c r="X17" s="21"/>
      <c r="Y17" s="21"/>
      <c r="Z17" s="21"/>
      <c r="AA17" s="21"/>
      <c r="AB17" s="21"/>
      <c r="AC17" s="21"/>
      <c r="AD17" s="21"/>
      <c r="AE17" s="21"/>
    </row>
    <row r="18" spans="1:31" s="25" customFormat="1" ht="18" customHeight="1">
      <c r="A18" s="21"/>
      <c r="B18" s="22"/>
      <c r="C18" s="21"/>
      <c r="D18" s="21"/>
      <c r="E18" s="260" t="str">
        <f>'Rekapitulace stavby'!E14</f>
        <v>Vyplň údaj</v>
      </c>
      <c r="F18" s="261"/>
      <c r="G18" s="261"/>
      <c r="H18" s="261"/>
      <c r="I18" s="17" t="s">
        <v>26</v>
      </c>
      <c r="J18" s="5" t="str">
        <f>'Rekapitulace stavby'!AN14</f>
        <v>Vyplň údaj</v>
      </c>
      <c r="K18" s="21"/>
      <c r="L18" s="32"/>
      <c r="S18" s="21"/>
      <c r="T18" s="21"/>
      <c r="U18" s="21"/>
      <c r="V18" s="21"/>
      <c r="W18" s="21"/>
      <c r="X18" s="21"/>
      <c r="Y18" s="21"/>
      <c r="Z18" s="21"/>
      <c r="AA18" s="21"/>
      <c r="AB18" s="21"/>
      <c r="AC18" s="21"/>
      <c r="AD18" s="21"/>
      <c r="AE18" s="21"/>
    </row>
    <row r="19" spans="1:31" s="25" customFormat="1" ht="6.95" customHeight="1">
      <c r="A19" s="21"/>
      <c r="B19" s="22"/>
      <c r="C19" s="21"/>
      <c r="D19" s="21"/>
      <c r="E19" s="21"/>
      <c r="F19" s="21"/>
      <c r="G19" s="21"/>
      <c r="H19" s="21"/>
      <c r="I19" s="21"/>
      <c r="J19" s="21"/>
      <c r="K19" s="21"/>
      <c r="L19" s="32"/>
      <c r="S19" s="21"/>
      <c r="T19" s="21"/>
      <c r="U19" s="21"/>
      <c r="V19" s="21"/>
      <c r="W19" s="21"/>
      <c r="X19" s="21"/>
      <c r="Y19" s="21"/>
      <c r="Z19" s="21"/>
      <c r="AA19" s="21"/>
      <c r="AB19" s="21"/>
      <c r="AC19" s="21"/>
      <c r="AD19" s="21"/>
      <c r="AE19" s="21"/>
    </row>
    <row r="20" spans="1:31" s="25" customFormat="1" ht="12" customHeight="1">
      <c r="A20" s="21"/>
      <c r="B20" s="22"/>
      <c r="C20" s="21"/>
      <c r="D20" s="17" t="s">
        <v>29</v>
      </c>
      <c r="E20" s="21"/>
      <c r="F20" s="21"/>
      <c r="G20" s="21"/>
      <c r="H20" s="21"/>
      <c r="I20" s="17" t="s">
        <v>24</v>
      </c>
      <c r="J20" s="18" t="s">
        <v>1</v>
      </c>
      <c r="K20" s="21"/>
      <c r="L20" s="32"/>
      <c r="S20" s="21"/>
      <c r="T20" s="21"/>
      <c r="U20" s="21"/>
      <c r="V20" s="21"/>
      <c r="W20" s="21"/>
      <c r="X20" s="21"/>
      <c r="Y20" s="21"/>
      <c r="Z20" s="21"/>
      <c r="AA20" s="21"/>
      <c r="AB20" s="21"/>
      <c r="AC20" s="21"/>
      <c r="AD20" s="21"/>
      <c r="AE20" s="21"/>
    </row>
    <row r="21" spans="1:31" s="25" customFormat="1" ht="18" customHeight="1">
      <c r="A21" s="21"/>
      <c r="B21" s="22"/>
      <c r="C21" s="21"/>
      <c r="D21" s="21"/>
      <c r="E21" s="18" t="s">
        <v>30</v>
      </c>
      <c r="F21" s="21"/>
      <c r="G21" s="21"/>
      <c r="H21" s="21"/>
      <c r="I21" s="17" t="s">
        <v>26</v>
      </c>
      <c r="J21" s="18" t="s">
        <v>1</v>
      </c>
      <c r="K21" s="21"/>
      <c r="L21" s="32"/>
      <c r="S21" s="21"/>
      <c r="T21" s="21"/>
      <c r="U21" s="21"/>
      <c r="V21" s="21"/>
      <c r="W21" s="21"/>
      <c r="X21" s="21"/>
      <c r="Y21" s="21"/>
      <c r="Z21" s="21"/>
      <c r="AA21" s="21"/>
      <c r="AB21" s="21"/>
      <c r="AC21" s="21"/>
      <c r="AD21" s="21"/>
      <c r="AE21" s="21"/>
    </row>
    <row r="22" spans="1:31" s="25" customFormat="1" ht="6.95" customHeight="1">
      <c r="A22" s="21"/>
      <c r="B22" s="22"/>
      <c r="C22" s="21"/>
      <c r="D22" s="21"/>
      <c r="E22" s="21"/>
      <c r="F22" s="21"/>
      <c r="G22" s="21"/>
      <c r="H22" s="21"/>
      <c r="I22" s="21"/>
      <c r="J22" s="21"/>
      <c r="K22" s="21"/>
      <c r="L22" s="32"/>
      <c r="S22" s="21"/>
      <c r="T22" s="21"/>
      <c r="U22" s="21"/>
      <c r="V22" s="21"/>
      <c r="W22" s="21"/>
      <c r="X22" s="21"/>
      <c r="Y22" s="21"/>
      <c r="Z22" s="21"/>
      <c r="AA22" s="21"/>
      <c r="AB22" s="21"/>
      <c r="AC22" s="21"/>
      <c r="AD22" s="21"/>
      <c r="AE22" s="21"/>
    </row>
    <row r="23" spans="1:31" s="25" customFormat="1" ht="12" customHeight="1">
      <c r="A23" s="21"/>
      <c r="B23" s="22"/>
      <c r="C23" s="21"/>
      <c r="D23" s="17" t="s">
        <v>32</v>
      </c>
      <c r="E23" s="21"/>
      <c r="F23" s="21"/>
      <c r="G23" s="21"/>
      <c r="H23" s="21"/>
      <c r="I23" s="17" t="s">
        <v>24</v>
      </c>
      <c r="J23" s="18" t="str">
        <f>IF('Rekapitulace stavby'!AN19="","",'Rekapitulace stavby'!AN19)</f>
        <v/>
      </c>
      <c r="K23" s="21"/>
      <c r="L23" s="32"/>
      <c r="S23" s="21"/>
      <c r="T23" s="21"/>
      <c r="U23" s="21"/>
      <c r="V23" s="21"/>
      <c r="W23" s="21"/>
      <c r="X23" s="21"/>
      <c r="Y23" s="21"/>
      <c r="Z23" s="21"/>
      <c r="AA23" s="21"/>
      <c r="AB23" s="21"/>
      <c r="AC23" s="21"/>
      <c r="AD23" s="21"/>
      <c r="AE23" s="21"/>
    </row>
    <row r="24" spans="1:31" s="25" customFormat="1" ht="18" customHeight="1">
      <c r="A24" s="21"/>
      <c r="B24" s="22"/>
      <c r="C24" s="21"/>
      <c r="D24" s="21"/>
      <c r="E24" s="18" t="str">
        <f>IF('Rekapitulace stavby'!E20="","",'Rekapitulace stavby'!E20)</f>
        <v xml:space="preserve"> </v>
      </c>
      <c r="F24" s="21"/>
      <c r="G24" s="21"/>
      <c r="H24" s="21"/>
      <c r="I24" s="17" t="s">
        <v>26</v>
      </c>
      <c r="J24" s="18" t="str">
        <f>IF('Rekapitulace stavby'!AN20="","",'Rekapitulace stavby'!AN20)</f>
        <v/>
      </c>
      <c r="K24" s="21"/>
      <c r="L24" s="32"/>
      <c r="S24" s="21"/>
      <c r="T24" s="21"/>
      <c r="U24" s="21"/>
      <c r="V24" s="21"/>
      <c r="W24" s="21"/>
      <c r="X24" s="21"/>
      <c r="Y24" s="21"/>
      <c r="Z24" s="21"/>
      <c r="AA24" s="21"/>
      <c r="AB24" s="21"/>
      <c r="AC24" s="21"/>
      <c r="AD24" s="21"/>
      <c r="AE24" s="21"/>
    </row>
    <row r="25" spans="1:31" s="25" customFormat="1" ht="6.95" customHeight="1">
      <c r="A25" s="21"/>
      <c r="B25" s="22"/>
      <c r="C25" s="21"/>
      <c r="D25" s="21"/>
      <c r="E25" s="21"/>
      <c r="F25" s="21"/>
      <c r="G25" s="21"/>
      <c r="H25" s="21"/>
      <c r="I25" s="21"/>
      <c r="J25" s="21"/>
      <c r="K25" s="21"/>
      <c r="L25" s="32"/>
      <c r="S25" s="21"/>
      <c r="T25" s="21"/>
      <c r="U25" s="21"/>
      <c r="V25" s="21"/>
      <c r="W25" s="21"/>
      <c r="X25" s="21"/>
      <c r="Y25" s="21"/>
      <c r="Z25" s="21"/>
      <c r="AA25" s="21"/>
      <c r="AB25" s="21"/>
      <c r="AC25" s="21"/>
      <c r="AD25" s="21"/>
      <c r="AE25" s="21"/>
    </row>
    <row r="26" spans="1:31" s="25" customFormat="1" ht="12" customHeight="1">
      <c r="A26" s="21"/>
      <c r="B26" s="22"/>
      <c r="C26" s="21"/>
      <c r="D26" s="17" t="s">
        <v>34</v>
      </c>
      <c r="E26" s="21"/>
      <c r="F26" s="21"/>
      <c r="G26" s="21"/>
      <c r="H26" s="21"/>
      <c r="I26" s="21"/>
      <c r="J26" s="21"/>
      <c r="K26" s="21"/>
      <c r="L26" s="32"/>
      <c r="S26" s="21"/>
      <c r="T26" s="21"/>
      <c r="U26" s="21"/>
      <c r="V26" s="21"/>
      <c r="W26" s="21"/>
      <c r="X26" s="21"/>
      <c r="Y26" s="21"/>
      <c r="Z26" s="21"/>
      <c r="AA26" s="21"/>
      <c r="AB26" s="21"/>
      <c r="AC26" s="21"/>
      <c r="AD26" s="21"/>
      <c r="AE26" s="21"/>
    </row>
    <row r="27" spans="1:31" s="96" customFormat="1" ht="16.5" customHeight="1">
      <c r="A27" s="93"/>
      <c r="B27" s="94"/>
      <c r="C27" s="93"/>
      <c r="D27" s="93"/>
      <c r="E27" s="251" t="s">
        <v>1</v>
      </c>
      <c r="F27" s="251"/>
      <c r="G27" s="251"/>
      <c r="H27" s="251"/>
      <c r="I27" s="93"/>
      <c r="J27" s="93"/>
      <c r="K27" s="93"/>
      <c r="L27" s="95"/>
      <c r="S27" s="93"/>
      <c r="T27" s="93"/>
      <c r="U27" s="93"/>
      <c r="V27" s="93"/>
      <c r="W27" s="93"/>
      <c r="X27" s="93"/>
      <c r="Y27" s="93"/>
      <c r="Z27" s="93"/>
      <c r="AA27" s="93"/>
      <c r="AB27" s="93"/>
      <c r="AC27" s="93"/>
      <c r="AD27" s="93"/>
      <c r="AE27" s="93"/>
    </row>
    <row r="28" spans="1:31" s="25" customFormat="1" ht="6.95" customHeight="1">
      <c r="A28" s="21"/>
      <c r="B28" s="22"/>
      <c r="C28" s="21"/>
      <c r="D28" s="21"/>
      <c r="E28" s="21"/>
      <c r="F28" s="21"/>
      <c r="G28" s="21"/>
      <c r="H28" s="21"/>
      <c r="I28" s="21"/>
      <c r="J28" s="21"/>
      <c r="K28" s="21"/>
      <c r="L28" s="32"/>
      <c r="S28" s="21"/>
      <c r="T28" s="21"/>
      <c r="U28" s="21"/>
      <c r="V28" s="21"/>
      <c r="W28" s="21"/>
      <c r="X28" s="21"/>
      <c r="Y28" s="21"/>
      <c r="Z28" s="21"/>
      <c r="AA28" s="21"/>
      <c r="AB28" s="21"/>
      <c r="AC28" s="21"/>
      <c r="AD28" s="21"/>
      <c r="AE28" s="21"/>
    </row>
    <row r="29" spans="1:31" s="25" customFormat="1" ht="6.95" customHeight="1">
      <c r="A29" s="21"/>
      <c r="B29" s="22"/>
      <c r="C29" s="21"/>
      <c r="D29" s="57"/>
      <c r="E29" s="57"/>
      <c r="F29" s="57"/>
      <c r="G29" s="57"/>
      <c r="H29" s="57"/>
      <c r="I29" s="57"/>
      <c r="J29" s="57"/>
      <c r="K29" s="57"/>
      <c r="L29" s="32"/>
      <c r="S29" s="21"/>
      <c r="T29" s="21"/>
      <c r="U29" s="21"/>
      <c r="V29" s="21"/>
      <c r="W29" s="21"/>
      <c r="X29" s="21"/>
      <c r="Y29" s="21"/>
      <c r="Z29" s="21"/>
      <c r="AA29" s="21"/>
      <c r="AB29" s="21"/>
      <c r="AC29" s="21"/>
      <c r="AD29" s="21"/>
      <c r="AE29" s="21"/>
    </row>
    <row r="30" spans="1:31" s="25" customFormat="1" ht="25.35" customHeight="1">
      <c r="A30" s="21"/>
      <c r="B30" s="22"/>
      <c r="C30" s="21"/>
      <c r="D30" s="97" t="s">
        <v>35</v>
      </c>
      <c r="E30" s="21"/>
      <c r="F30" s="21"/>
      <c r="G30" s="21"/>
      <c r="H30" s="21"/>
      <c r="I30" s="21"/>
      <c r="J30" s="98">
        <f>ROUND(J120, 2)</f>
        <v>0</v>
      </c>
      <c r="K30" s="21"/>
      <c r="L30" s="32"/>
      <c r="S30" s="21"/>
      <c r="T30" s="21"/>
      <c r="U30" s="21"/>
      <c r="V30" s="21"/>
      <c r="W30" s="21"/>
      <c r="X30" s="21"/>
      <c r="Y30" s="21"/>
      <c r="Z30" s="21"/>
      <c r="AA30" s="21"/>
      <c r="AB30" s="21"/>
      <c r="AC30" s="21"/>
      <c r="AD30" s="21"/>
      <c r="AE30" s="21"/>
    </row>
    <row r="31" spans="1:31" s="25" customFormat="1" ht="6.95" customHeight="1">
      <c r="A31" s="21"/>
      <c r="B31" s="22"/>
      <c r="C31" s="21"/>
      <c r="D31" s="57"/>
      <c r="E31" s="57"/>
      <c r="F31" s="57"/>
      <c r="G31" s="57"/>
      <c r="H31" s="57"/>
      <c r="I31" s="57"/>
      <c r="J31" s="57"/>
      <c r="K31" s="57"/>
      <c r="L31" s="32"/>
      <c r="S31" s="21"/>
      <c r="T31" s="21"/>
      <c r="U31" s="21"/>
      <c r="V31" s="21"/>
      <c r="W31" s="21"/>
      <c r="X31" s="21"/>
      <c r="Y31" s="21"/>
      <c r="Z31" s="21"/>
      <c r="AA31" s="21"/>
      <c r="AB31" s="21"/>
      <c r="AC31" s="21"/>
      <c r="AD31" s="21"/>
      <c r="AE31" s="21"/>
    </row>
    <row r="32" spans="1:31" s="25" customFormat="1" ht="14.45" customHeight="1">
      <c r="A32" s="21"/>
      <c r="B32" s="22"/>
      <c r="C32" s="21"/>
      <c r="D32" s="21"/>
      <c r="E32" s="21"/>
      <c r="F32" s="99" t="s">
        <v>37</v>
      </c>
      <c r="G32" s="21"/>
      <c r="H32" s="21"/>
      <c r="I32" s="99" t="s">
        <v>36</v>
      </c>
      <c r="J32" s="99" t="s">
        <v>38</v>
      </c>
      <c r="K32" s="21"/>
      <c r="L32" s="32"/>
      <c r="S32" s="21"/>
      <c r="T32" s="21"/>
      <c r="U32" s="21"/>
      <c r="V32" s="21"/>
      <c r="W32" s="21"/>
      <c r="X32" s="21"/>
      <c r="Y32" s="21"/>
      <c r="Z32" s="21"/>
      <c r="AA32" s="21"/>
      <c r="AB32" s="21"/>
      <c r="AC32" s="21"/>
      <c r="AD32" s="21"/>
      <c r="AE32" s="21"/>
    </row>
    <row r="33" spans="1:31" s="25" customFormat="1" ht="14.45" customHeight="1">
      <c r="A33" s="21"/>
      <c r="B33" s="22"/>
      <c r="C33" s="21"/>
      <c r="D33" s="100" t="s">
        <v>39</v>
      </c>
      <c r="E33" s="17" t="s">
        <v>40</v>
      </c>
      <c r="F33" s="101">
        <f>ROUND((SUM(BE120:BE162)),  2)</f>
        <v>0</v>
      </c>
      <c r="G33" s="21"/>
      <c r="H33" s="21"/>
      <c r="I33" s="102">
        <v>0.21</v>
      </c>
      <c r="J33" s="101">
        <f>ROUND(((SUM(BE120:BE162))*I33),  2)</f>
        <v>0</v>
      </c>
      <c r="K33" s="21"/>
      <c r="L33" s="32"/>
      <c r="S33" s="21"/>
      <c r="T33" s="21"/>
      <c r="U33" s="21"/>
      <c r="V33" s="21"/>
      <c r="W33" s="21"/>
      <c r="X33" s="21"/>
      <c r="Y33" s="21"/>
      <c r="Z33" s="21"/>
      <c r="AA33" s="21"/>
      <c r="AB33" s="21"/>
      <c r="AC33" s="21"/>
      <c r="AD33" s="21"/>
      <c r="AE33" s="21"/>
    </row>
    <row r="34" spans="1:31" s="25" customFormat="1" ht="14.45" customHeight="1">
      <c r="A34" s="21"/>
      <c r="B34" s="22"/>
      <c r="C34" s="21"/>
      <c r="D34" s="21"/>
      <c r="E34" s="17" t="s">
        <v>41</v>
      </c>
      <c r="F34" s="101">
        <f>ROUND((SUM(BF120:BF162)),  2)</f>
        <v>0</v>
      </c>
      <c r="G34" s="21"/>
      <c r="H34" s="21"/>
      <c r="I34" s="102">
        <v>0.15</v>
      </c>
      <c r="J34" s="101">
        <f>ROUND(((SUM(BF120:BF162))*I34),  2)</f>
        <v>0</v>
      </c>
      <c r="K34" s="21"/>
      <c r="L34" s="32"/>
      <c r="S34" s="21"/>
      <c r="T34" s="21"/>
      <c r="U34" s="21"/>
      <c r="V34" s="21"/>
      <c r="W34" s="21"/>
      <c r="X34" s="21"/>
      <c r="Y34" s="21"/>
      <c r="Z34" s="21"/>
      <c r="AA34" s="21"/>
      <c r="AB34" s="21"/>
      <c r="AC34" s="21"/>
      <c r="AD34" s="21"/>
      <c r="AE34" s="21"/>
    </row>
    <row r="35" spans="1:31" s="25" customFormat="1" ht="14.45" hidden="1" customHeight="1">
      <c r="A35" s="21"/>
      <c r="B35" s="22"/>
      <c r="C35" s="21"/>
      <c r="D35" s="21"/>
      <c r="E35" s="17" t="s">
        <v>42</v>
      </c>
      <c r="F35" s="101">
        <f>ROUND((SUM(BG120:BG162)),  2)</f>
        <v>0</v>
      </c>
      <c r="G35" s="21"/>
      <c r="H35" s="21"/>
      <c r="I35" s="102">
        <v>0.21</v>
      </c>
      <c r="J35" s="101">
        <f>0</f>
        <v>0</v>
      </c>
      <c r="K35" s="21"/>
      <c r="L35" s="32"/>
      <c r="S35" s="21"/>
      <c r="T35" s="21"/>
      <c r="U35" s="21"/>
      <c r="V35" s="21"/>
      <c r="W35" s="21"/>
      <c r="X35" s="21"/>
      <c r="Y35" s="21"/>
      <c r="Z35" s="21"/>
      <c r="AA35" s="21"/>
      <c r="AB35" s="21"/>
      <c r="AC35" s="21"/>
      <c r="AD35" s="21"/>
      <c r="AE35" s="21"/>
    </row>
    <row r="36" spans="1:31" s="25" customFormat="1" ht="14.45" hidden="1" customHeight="1">
      <c r="A36" s="21"/>
      <c r="B36" s="22"/>
      <c r="C36" s="21"/>
      <c r="D36" s="21"/>
      <c r="E36" s="17" t="s">
        <v>43</v>
      </c>
      <c r="F36" s="101">
        <f>ROUND((SUM(BH120:BH162)),  2)</f>
        <v>0</v>
      </c>
      <c r="G36" s="21"/>
      <c r="H36" s="21"/>
      <c r="I36" s="102">
        <v>0.15</v>
      </c>
      <c r="J36" s="101">
        <f>0</f>
        <v>0</v>
      </c>
      <c r="K36" s="21"/>
      <c r="L36" s="32"/>
      <c r="S36" s="21"/>
      <c r="T36" s="21"/>
      <c r="U36" s="21"/>
      <c r="V36" s="21"/>
      <c r="W36" s="21"/>
      <c r="X36" s="21"/>
      <c r="Y36" s="21"/>
      <c r="Z36" s="21"/>
      <c r="AA36" s="21"/>
      <c r="AB36" s="21"/>
      <c r="AC36" s="21"/>
      <c r="AD36" s="21"/>
      <c r="AE36" s="21"/>
    </row>
    <row r="37" spans="1:31" s="25" customFormat="1" ht="14.45" hidden="1" customHeight="1">
      <c r="A37" s="21"/>
      <c r="B37" s="22"/>
      <c r="C37" s="21"/>
      <c r="D37" s="21"/>
      <c r="E37" s="17" t="s">
        <v>44</v>
      </c>
      <c r="F37" s="101">
        <f>ROUND((SUM(BI120:BI162)),  2)</f>
        <v>0</v>
      </c>
      <c r="G37" s="21"/>
      <c r="H37" s="21"/>
      <c r="I37" s="102">
        <v>0</v>
      </c>
      <c r="J37" s="101">
        <f>0</f>
        <v>0</v>
      </c>
      <c r="K37" s="21"/>
      <c r="L37" s="32"/>
      <c r="S37" s="21"/>
      <c r="T37" s="21"/>
      <c r="U37" s="21"/>
      <c r="V37" s="21"/>
      <c r="W37" s="21"/>
      <c r="X37" s="21"/>
      <c r="Y37" s="21"/>
      <c r="Z37" s="21"/>
      <c r="AA37" s="21"/>
      <c r="AB37" s="21"/>
      <c r="AC37" s="21"/>
      <c r="AD37" s="21"/>
      <c r="AE37" s="21"/>
    </row>
    <row r="38" spans="1:31" s="25" customFormat="1" ht="6.95" customHeight="1">
      <c r="A38" s="21"/>
      <c r="B38" s="22"/>
      <c r="C38" s="21"/>
      <c r="D38" s="21"/>
      <c r="E38" s="21"/>
      <c r="F38" s="21"/>
      <c r="G38" s="21"/>
      <c r="H38" s="21"/>
      <c r="I38" s="21"/>
      <c r="J38" s="21"/>
      <c r="K38" s="21"/>
      <c r="L38" s="32"/>
      <c r="S38" s="21"/>
      <c r="T38" s="21"/>
      <c r="U38" s="21"/>
      <c r="V38" s="21"/>
      <c r="W38" s="21"/>
      <c r="X38" s="21"/>
      <c r="Y38" s="21"/>
      <c r="Z38" s="21"/>
      <c r="AA38" s="21"/>
      <c r="AB38" s="21"/>
      <c r="AC38" s="21"/>
      <c r="AD38" s="21"/>
      <c r="AE38" s="21"/>
    </row>
    <row r="39" spans="1:31" s="25" customFormat="1" ht="25.35" customHeight="1">
      <c r="A39" s="21"/>
      <c r="B39" s="22"/>
      <c r="C39" s="103"/>
      <c r="D39" s="104" t="s">
        <v>45</v>
      </c>
      <c r="E39" s="51"/>
      <c r="F39" s="51"/>
      <c r="G39" s="105" t="s">
        <v>46</v>
      </c>
      <c r="H39" s="106" t="s">
        <v>47</v>
      </c>
      <c r="I39" s="51"/>
      <c r="J39" s="107">
        <f>SUM(J30:J37)</f>
        <v>0</v>
      </c>
      <c r="K39" s="108"/>
      <c r="L39" s="32"/>
      <c r="S39" s="21"/>
      <c r="T39" s="21"/>
      <c r="U39" s="21"/>
      <c r="V39" s="21"/>
      <c r="W39" s="21"/>
      <c r="X39" s="21"/>
      <c r="Y39" s="21"/>
      <c r="Z39" s="21"/>
      <c r="AA39" s="21"/>
      <c r="AB39" s="21"/>
      <c r="AC39" s="21"/>
      <c r="AD39" s="21"/>
      <c r="AE39" s="21"/>
    </row>
    <row r="40" spans="1:31" s="25" customFormat="1" ht="14.45" customHeight="1">
      <c r="A40" s="21"/>
      <c r="B40" s="22"/>
      <c r="C40" s="21"/>
      <c r="D40" s="21"/>
      <c r="E40" s="21"/>
      <c r="F40" s="21"/>
      <c r="G40" s="21"/>
      <c r="H40" s="21"/>
      <c r="I40" s="21"/>
      <c r="J40" s="21"/>
      <c r="K40" s="21"/>
      <c r="L40" s="32"/>
      <c r="S40" s="21"/>
      <c r="T40" s="21"/>
      <c r="U40" s="21"/>
      <c r="V40" s="21"/>
      <c r="W40" s="21"/>
      <c r="X40" s="21"/>
      <c r="Y40" s="21"/>
      <c r="Z40" s="21"/>
      <c r="AA40" s="21"/>
      <c r="AB40" s="21"/>
      <c r="AC40" s="21"/>
      <c r="AD40" s="21"/>
      <c r="AE40" s="21"/>
    </row>
    <row r="41" spans="1:31" ht="14.45" customHeight="1">
      <c r="B41" s="11"/>
      <c r="L41" s="11"/>
    </row>
    <row r="42" spans="1:31" ht="14.45" customHeight="1">
      <c r="B42" s="11"/>
      <c r="L42" s="11"/>
    </row>
    <row r="43" spans="1:31" ht="14.45" customHeight="1">
      <c r="B43" s="11"/>
      <c r="L43" s="11"/>
    </row>
    <row r="44" spans="1:31" ht="14.45" customHeight="1">
      <c r="B44" s="11"/>
      <c r="L44" s="11"/>
    </row>
    <row r="45" spans="1:31" ht="14.45" customHeight="1">
      <c r="B45" s="11"/>
      <c r="L45" s="11"/>
    </row>
    <row r="46" spans="1:31" ht="14.45" customHeight="1">
      <c r="B46" s="11"/>
      <c r="L46" s="11"/>
    </row>
    <row r="47" spans="1:31" ht="14.45" customHeight="1">
      <c r="B47" s="11"/>
      <c r="L47" s="11"/>
    </row>
    <row r="48" spans="1:31" ht="14.45" customHeight="1">
      <c r="B48" s="11"/>
      <c r="L48" s="11"/>
    </row>
    <row r="49" spans="1:31" ht="14.45" customHeight="1">
      <c r="B49" s="11"/>
      <c r="L49" s="11"/>
    </row>
    <row r="50" spans="1:31" s="25" customFormat="1" ht="14.45" customHeight="1">
      <c r="B50" s="32"/>
      <c r="D50" s="33" t="s">
        <v>48</v>
      </c>
      <c r="E50" s="34"/>
      <c r="F50" s="34"/>
      <c r="G50" s="33" t="s">
        <v>49</v>
      </c>
      <c r="H50" s="34"/>
      <c r="I50" s="34"/>
      <c r="J50" s="34"/>
      <c r="K50" s="34"/>
      <c r="L50" s="32"/>
    </row>
    <row r="51" spans="1:31">
      <c r="B51" s="11"/>
      <c r="L51" s="11"/>
    </row>
    <row r="52" spans="1:31">
      <c r="B52" s="11"/>
      <c r="L52" s="11"/>
    </row>
    <row r="53" spans="1:31">
      <c r="B53" s="11"/>
      <c r="L53" s="11"/>
    </row>
    <row r="54" spans="1:31">
      <c r="B54" s="11"/>
      <c r="L54" s="11"/>
    </row>
    <row r="55" spans="1:31">
      <c r="B55" s="11"/>
      <c r="L55" s="11"/>
    </row>
    <row r="56" spans="1:31">
      <c r="B56" s="11"/>
      <c r="L56" s="11"/>
    </row>
    <row r="57" spans="1:31">
      <c r="B57" s="11"/>
      <c r="L57" s="11"/>
    </row>
    <row r="58" spans="1:31">
      <c r="B58" s="11"/>
      <c r="L58" s="11"/>
    </row>
    <row r="59" spans="1:31">
      <c r="B59" s="11"/>
      <c r="L59" s="11"/>
    </row>
    <row r="60" spans="1:31">
      <c r="B60" s="11"/>
      <c r="L60" s="11"/>
    </row>
    <row r="61" spans="1:31" s="25" customFormat="1" ht="12.75">
      <c r="A61" s="21"/>
      <c r="B61" s="22"/>
      <c r="C61" s="21"/>
      <c r="D61" s="35" t="s">
        <v>50</v>
      </c>
      <c r="E61" s="24"/>
      <c r="F61" s="109" t="s">
        <v>51</v>
      </c>
      <c r="G61" s="35" t="s">
        <v>50</v>
      </c>
      <c r="H61" s="24"/>
      <c r="I61" s="24"/>
      <c r="J61" s="110" t="s">
        <v>51</v>
      </c>
      <c r="K61" s="24"/>
      <c r="L61" s="32"/>
      <c r="S61" s="21"/>
      <c r="T61" s="21"/>
      <c r="U61" s="21"/>
      <c r="V61" s="21"/>
      <c r="W61" s="21"/>
      <c r="X61" s="21"/>
      <c r="Y61" s="21"/>
      <c r="Z61" s="21"/>
      <c r="AA61" s="21"/>
      <c r="AB61" s="21"/>
      <c r="AC61" s="21"/>
      <c r="AD61" s="21"/>
      <c r="AE61" s="21"/>
    </row>
    <row r="62" spans="1:31">
      <c r="B62" s="11"/>
      <c r="L62" s="11"/>
    </row>
    <row r="63" spans="1:31">
      <c r="B63" s="11"/>
      <c r="L63" s="11"/>
    </row>
    <row r="64" spans="1:31">
      <c r="B64" s="11"/>
      <c r="L64" s="11"/>
    </row>
    <row r="65" spans="1:31" s="25" customFormat="1" ht="12.75">
      <c r="A65" s="21"/>
      <c r="B65" s="22"/>
      <c r="C65" s="21"/>
      <c r="D65" s="33" t="s">
        <v>52</v>
      </c>
      <c r="E65" s="36"/>
      <c r="F65" s="36"/>
      <c r="G65" s="33" t="s">
        <v>53</v>
      </c>
      <c r="H65" s="36"/>
      <c r="I65" s="36"/>
      <c r="J65" s="36"/>
      <c r="K65" s="36"/>
      <c r="L65" s="32"/>
      <c r="S65" s="21"/>
      <c r="T65" s="21"/>
      <c r="U65" s="21"/>
      <c r="V65" s="21"/>
      <c r="W65" s="21"/>
      <c r="X65" s="21"/>
      <c r="Y65" s="21"/>
      <c r="Z65" s="21"/>
      <c r="AA65" s="21"/>
      <c r="AB65" s="21"/>
      <c r="AC65" s="21"/>
      <c r="AD65" s="21"/>
      <c r="AE65" s="21"/>
    </row>
    <row r="66" spans="1:31">
      <c r="B66" s="11"/>
      <c r="L66" s="11"/>
    </row>
    <row r="67" spans="1:31">
      <c r="B67" s="11"/>
      <c r="L67" s="11"/>
    </row>
    <row r="68" spans="1:31">
      <c r="B68" s="11"/>
      <c r="L68" s="11"/>
    </row>
    <row r="69" spans="1:31">
      <c r="B69" s="11"/>
      <c r="L69" s="11"/>
    </row>
    <row r="70" spans="1:31">
      <c r="B70" s="11"/>
      <c r="L70" s="11"/>
    </row>
    <row r="71" spans="1:31">
      <c r="B71" s="11"/>
      <c r="L71" s="11"/>
    </row>
    <row r="72" spans="1:31">
      <c r="B72" s="11"/>
      <c r="L72" s="11"/>
    </row>
    <row r="73" spans="1:31">
      <c r="B73" s="11"/>
      <c r="L73" s="11"/>
    </row>
    <row r="74" spans="1:31">
      <c r="B74" s="11"/>
      <c r="L74" s="11"/>
    </row>
    <row r="75" spans="1:31">
      <c r="B75" s="11"/>
      <c r="L75" s="11"/>
    </row>
    <row r="76" spans="1:31" s="25" customFormat="1" ht="12.75">
      <c r="A76" s="21"/>
      <c r="B76" s="22"/>
      <c r="C76" s="21"/>
      <c r="D76" s="35" t="s">
        <v>50</v>
      </c>
      <c r="E76" s="24"/>
      <c r="F76" s="109" t="s">
        <v>51</v>
      </c>
      <c r="G76" s="35" t="s">
        <v>50</v>
      </c>
      <c r="H76" s="24"/>
      <c r="I76" s="24"/>
      <c r="J76" s="110" t="s">
        <v>51</v>
      </c>
      <c r="K76" s="24"/>
      <c r="L76" s="32"/>
      <c r="S76" s="21"/>
      <c r="T76" s="21"/>
      <c r="U76" s="21"/>
      <c r="V76" s="21"/>
      <c r="W76" s="21"/>
      <c r="X76" s="21"/>
      <c r="Y76" s="21"/>
      <c r="Z76" s="21"/>
      <c r="AA76" s="21"/>
      <c r="AB76" s="21"/>
      <c r="AC76" s="21"/>
      <c r="AD76" s="21"/>
      <c r="AE76" s="21"/>
    </row>
    <row r="77" spans="1:31" s="25" customFormat="1" ht="14.45" customHeight="1">
      <c r="A77" s="21"/>
      <c r="B77" s="37"/>
      <c r="C77" s="38"/>
      <c r="D77" s="38"/>
      <c r="E77" s="38"/>
      <c r="F77" s="38"/>
      <c r="G77" s="38"/>
      <c r="H77" s="38"/>
      <c r="I77" s="38"/>
      <c r="J77" s="38"/>
      <c r="K77" s="38"/>
      <c r="L77" s="32"/>
      <c r="S77" s="21"/>
      <c r="T77" s="21"/>
      <c r="U77" s="21"/>
      <c r="V77" s="21"/>
      <c r="W77" s="21"/>
      <c r="X77" s="21"/>
      <c r="Y77" s="21"/>
      <c r="Z77" s="21"/>
      <c r="AA77" s="21"/>
      <c r="AB77" s="21"/>
      <c r="AC77" s="21"/>
      <c r="AD77" s="21"/>
      <c r="AE77" s="21"/>
    </row>
    <row r="81" spans="1:47" s="25" customFormat="1" ht="6.95" customHeight="1">
      <c r="A81" s="21"/>
      <c r="B81" s="39"/>
      <c r="C81" s="40"/>
      <c r="D81" s="40"/>
      <c r="E81" s="40"/>
      <c r="F81" s="40"/>
      <c r="G81" s="40"/>
      <c r="H81" s="40"/>
      <c r="I81" s="40"/>
      <c r="J81" s="40"/>
      <c r="K81" s="40"/>
      <c r="L81" s="32"/>
      <c r="S81" s="21"/>
      <c r="T81" s="21"/>
      <c r="U81" s="21"/>
      <c r="V81" s="21"/>
      <c r="W81" s="21"/>
      <c r="X81" s="21"/>
      <c r="Y81" s="21"/>
      <c r="Z81" s="21"/>
      <c r="AA81" s="21"/>
      <c r="AB81" s="21"/>
      <c r="AC81" s="21"/>
      <c r="AD81" s="21"/>
      <c r="AE81" s="21"/>
    </row>
    <row r="82" spans="1:47" s="25" customFormat="1" ht="24.95" customHeight="1">
      <c r="A82" s="21"/>
      <c r="B82" s="22"/>
      <c r="C82" s="12" t="s">
        <v>118</v>
      </c>
      <c r="D82" s="21"/>
      <c r="E82" s="21"/>
      <c r="F82" s="21"/>
      <c r="G82" s="21"/>
      <c r="H82" s="21"/>
      <c r="I82" s="21"/>
      <c r="J82" s="21"/>
      <c r="K82" s="21"/>
      <c r="L82" s="32"/>
      <c r="S82" s="21"/>
      <c r="T82" s="21"/>
      <c r="U82" s="21"/>
      <c r="V82" s="21"/>
      <c r="W82" s="21"/>
      <c r="X82" s="21"/>
      <c r="Y82" s="21"/>
      <c r="Z82" s="21"/>
      <c r="AA82" s="21"/>
      <c r="AB82" s="21"/>
      <c r="AC82" s="21"/>
      <c r="AD82" s="21"/>
      <c r="AE82" s="21"/>
    </row>
    <row r="83" spans="1:47" s="25" customFormat="1" ht="6.95" customHeight="1">
      <c r="A83" s="21"/>
      <c r="B83" s="22"/>
      <c r="C83" s="21"/>
      <c r="D83" s="21"/>
      <c r="E83" s="21"/>
      <c r="F83" s="21"/>
      <c r="G83" s="21"/>
      <c r="H83" s="21"/>
      <c r="I83" s="21"/>
      <c r="J83" s="21"/>
      <c r="K83" s="21"/>
      <c r="L83" s="32"/>
      <c r="S83" s="21"/>
      <c r="T83" s="21"/>
      <c r="U83" s="21"/>
      <c r="V83" s="21"/>
      <c r="W83" s="21"/>
      <c r="X83" s="21"/>
      <c r="Y83" s="21"/>
      <c r="Z83" s="21"/>
      <c r="AA83" s="21"/>
      <c r="AB83" s="21"/>
      <c r="AC83" s="21"/>
      <c r="AD83" s="21"/>
      <c r="AE83" s="21"/>
    </row>
    <row r="84" spans="1:47" s="25" customFormat="1" ht="12" customHeight="1">
      <c r="A84" s="21"/>
      <c r="B84" s="22"/>
      <c r="C84" s="17" t="s">
        <v>15</v>
      </c>
      <c r="D84" s="21"/>
      <c r="E84" s="21"/>
      <c r="F84" s="21"/>
      <c r="G84" s="21"/>
      <c r="H84" s="21"/>
      <c r="I84" s="21"/>
      <c r="J84" s="21"/>
      <c r="K84" s="21"/>
      <c r="L84" s="32"/>
      <c r="S84" s="21"/>
      <c r="T84" s="21"/>
      <c r="U84" s="21"/>
      <c r="V84" s="21"/>
      <c r="W84" s="21"/>
      <c r="X84" s="21"/>
      <c r="Y84" s="21"/>
      <c r="Z84" s="21"/>
      <c r="AA84" s="21"/>
      <c r="AB84" s="21"/>
      <c r="AC84" s="21"/>
      <c r="AD84" s="21"/>
      <c r="AE84" s="21"/>
    </row>
    <row r="85" spans="1:47" s="25" customFormat="1" ht="16.5" customHeight="1">
      <c r="A85" s="21"/>
      <c r="B85" s="22"/>
      <c r="C85" s="21"/>
      <c r="D85" s="21"/>
      <c r="E85" s="258" t="str">
        <f>E7</f>
        <v>SPŠ stavební Pardubice - rekonstrukce domova mládeže DM4</v>
      </c>
      <c r="F85" s="259"/>
      <c r="G85" s="259"/>
      <c r="H85" s="259"/>
      <c r="I85" s="21"/>
      <c r="J85" s="21"/>
      <c r="K85" s="21"/>
      <c r="L85" s="32"/>
      <c r="S85" s="21"/>
      <c r="T85" s="21"/>
      <c r="U85" s="21"/>
      <c r="V85" s="21"/>
      <c r="W85" s="21"/>
      <c r="X85" s="21"/>
      <c r="Y85" s="21"/>
      <c r="Z85" s="21"/>
      <c r="AA85" s="21"/>
      <c r="AB85" s="21"/>
      <c r="AC85" s="21"/>
      <c r="AD85" s="21"/>
      <c r="AE85" s="21"/>
    </row>
    <row r="86" spans="1:47" s="25" customFormat="1" ht="12" customHeight="1">
      <c r="A86" s="21"/>
      <c r="B86" s="22"/>
      <c r="C86" s="17" t="s">
        <v>116</v>
      </c>
      <c r="D86" s="21"/>
      <c r="E86" s="21"/>
      <c r="F86" s="21"/>
      <c r="G86" s="21"/>
      <c r="H86" s="21"/>
      <c r="I86" s="21"/>
      <c r="J86" s="21"/>
      <c r="K86" s="21"/>
      <c r="L86" s="32"/>
      <c r="S86" s="21"/>
      <c r="T86" s="21"/>
      <c r="U86" s="21"/>
      <c r="V86" s="21"/>
      <c r="W86" s="21"/>
      <c r="X86" s="21"/>
      <c r="Y86" s="21"/>
      <c r="Z86" s="21"/>
      <c r="AA86" s="21"/>
      <c r="AB86" s="21"/>
      <c r="AC86" s="21"/>
      <c r="AD86" s="21"/>
      <c r="AE86" s="21"/>
    </row>
    <row r="87" spans="1:47" s="25" customFormat="1" ht="16.5" customHeight="1">
      <c r="A87" s="21"/>
      <c r="B87" s="22"/>
      <c r="C87" s="21"/>
      <c r="D87" s="21"/>
      <c r="E87" s="239" t="str">
        <f>E9</f>
        <v>2 - Ústřední vytápění</v>
      </c>
      <c r="F87" s="257"/>
      <c r="G87" s="257"/>
      <c r="H87" s="257"/>
      <c r="I87" s="21"/>
      <c r="J87" s="21"/>
      <c r="K87" s="21"/>
      <c r="L87" s="32"/>
      <c r="S87" s="21"/>
      <c r="T87" s="21"/>
      <c r="U87" s="21"/>
      <c r="V87" s="21"/>
      <c r="W87" s="21"/>
      <c r="X87" s="21"/>
      <c r="Y87" s="21"/>
      <c r="Z87" s="21"/>
      <c r="AA87" s="21"/>
      <c r="AB87" s="21"/>
      <c r="AC87" s="21"/>
      <c r="AD87" s="21"/>
      <c r="AE87" s="21"/>
    </row>
    <row r="88" spans="1:47" s="25" customFormat="1" ht="6.95" customHeight="1">
      <c r="A88" s="21"/>
      <c r="B88" s="22"/>
      <c r="C88" s="21"/>
      <c r="D88" s="21"/>
      <c r="E88" s="21"/>
      <c r="F88" s="21"/>
      <c r="G88" s="21"/>
      <c r="H88" s="21"/>
      <c r="I88" s="21"/>
      <c r="J88" s="21"/>
      <c r="K88" s="21"/>
      <c r="L88" s="32"/>
      <c r="S88" s="21"/>
      <c r="T88" s="21"/>
      <c r="U88" s="21"/>
      <c r="V88" s="21"/>
      <c r="W88" s="21"/>
      <c r="X88" s="21"/>
      <c r="Y88" s="21"/>
      <c r="Z88" s="21"/>
      <c r="AA88" s="21"/>
      <c r="AB88" s="21"/>
      <c r="AC88" s="21"/>
      <c r="AD88" s="21"/>
      <c r="AE88" s="21"/>
    </row>
    <row r="89" spans="1:47" s="25" customFormat="1" ht="12" customHeight="1">
      <c r="A89" s="21"/>
      <c r="B89" s="22"/>
      <c r="C89" s="17" t="s">
        <v>19</v>
      </c>
      <c r="D89" s="21"/>
      <c r="E89" s="21"/>
      <c r="F89" s="18" t="str">
        <f>F12</f>
        <v>Pardubice</v>
      </c>
      <c r="G89" s="21"/>
      <c r="H89" s="21"/>
      <c r="I89" s="17" t="s">
        <v>21</v>
      </c>
      <c r="J89" s="92" t="str">
        <f>IF(J12="","",J12)</f>
        <v>22. 9. 2020</v>
      </c>
      <c r="K89" s="21"/>
      <c r="L89" s="32"/>
      <c r="S89" s="21"/>
      <c r="T89" s="21"/>
      <c r="U89" s="21"/>
      <c r="V89" s="21"/>
      <c r="W89" s="21"/>
      <c r="X89" s="21"/>
      <c r="Y89" s="21"/>
      <c r="Z89" s="21"/>
      <c r="AA89" s="21"/>
      <c r="AB89" s="21"/>
      <c r="AC89" s="21"/>
      <c r="AD89" s="21"/>
      <c r="AE89" s="21"/>
    </row>
    <row r="90" spans="1:47" s="25" customFormat="1" ht="6.95" customHeight="1">
      <c r="A90" s="21"/>
      <c r="B90" s="22"/>
      <c r="C90" s="21"/>
      <c r="D90" s="21"/>
      <c r="E90" s="21"/>
      <c r="F90" s="21"/>
      <c r="G90" s="21"/>
      <c r="H90" s="21"/>
      <c r="I90" s="21"/>
      <c r="J90" s="21"/>
      <c r="K90" s="21"/>
      <c r="L90" s="32"/>
      <c r="S90" s="21"/>
      <c r="T90" s="21"/>
      <c r="U90" s="21"/>
      <c r="V90" s="21"/>
      <c r="W90" s="21"/>
      <c r="X90" s="21"/>
      <c r="Y90" s="21"/>
      <c r="Z90" s="21"/>
      <c r="AA90" s="21"/>
      <c r="AB90" s="21"/>
      <c r="AC90" s="21"/>
      <c r="AD90" s="21"/>
      <c r="AE90" s="21"/>
    </row>
    <row r="91" spans="1:47" s="25" customFormat="1" ht="25.7" customHeight="1">
      <c r="A91" s="21"/>
      <c r="B91" s="22"/>
      <c r="C91" s="17" t="s">
        <v>23</v>
      </c>
      <c r="D91" s="21"/>
      <c r="E91" s="21"/>
      <c r="F91" s="18" t="str">
        <f>E15</f>
        <v>Pardubický kraj</v>
      </c>
      <c r="G91" s="21"/>
      <c r="H91" s="21"/>
      <c r="I91" s="17" t="s">
        <v>29</v>
      </c>
      <c r="J91" s="111" t="str">
        <f>E21</f>
        <v>astalon s.r.o. Pardubice</v>
      </c>
      <c r="K91" s="21"/>
      <c r="L91" s="32"/>
      <c r="S91" s="21"/>
      <c r="T91" s="21"/>
      <c r="U91" s="21"/>
      <c r="V91" s="21"/>
      <c r="W91" s="21"/>
      <c r="X91" s="21"/>
      <c r="Y91" s="21"/>
      <c r="Z91" s="21"/>
      <c r="AA91" s="21"/>
      <c r="AB91" s="21"/>
      <c r="AC91" s="21"/>
      <c r="AD91" s="21"/>
      <c r="AE91" s="21"/>
    </row>
    <row r="92" spans="1:47" s="25" customFormat="1" ht="15.2" customHeight="1">
      <c r="A92" s="21"/>
      <c r="B92" s="22"/>
      <c r="C92" s="17" t="s">
        <v>27</v>
      </c>
      <c r="D92" s="21"/>
      <c r="E92" s="21"/>
      <c r="F92" s="18" t="str">
        <f>IF(E18="","",E18)</f>
        <v>Vyplň údaj</v>
      </c>
      <c r="G92" s="21"/>
      <c r="H92" s="21"/>
      <c r="I92" s="17" t="s">
        <v>32</v>
      </c>
      <c r="J92" s="111" t="str">
        <f>E24</f>
        <v xml:space="preserve"> </v>
      </c>
      <c r="K92" s="21"/>
      <c r="L92" s="32"/>
      <c r="S92" s="21"/>
      <c r="T92" s="21"/>
      <c r="U92" s="21"/>
      <c r="V92" s="21"/>
      <c r="W92" s="21"/>
      <c r="X92" s="21"/>
      <c r="Y92" s="21"/>
      <c r="Z92" s="21"/>
      <c r="AA92" s="21"/>
      <c r="AB92" s="21"/>
      <c r="AC92" s="21"/>
      <c r="AD92" s="21"/>
      <c r="AE92" s="21"/>
    </row>
    <row r="93" spans="1:47" s="25" customFormat="1" ht="10.35" customHeight="1">
      <c r="A93" s="21"/>
      <c r="B93" s="22"/>
      <c r="C93" s="21"/>
      <c r="D93" s="21"/>
      <c r="E93" s="21"/>
      <c r="F93" s="21"/>
      <c r="G93" s="21"/>
      <c r="H93" s="21"/>
      <c r="I93" s="21"/>
      <c r="J93" s="21"/>
      <c r="K93" s="21"/>
      <c r="L93" s="32"/>
      <c r="S93" s="21"/>
      <c r="T93" s="21"/>
      <c r="U93" s="21"/>
      <c r="V93" s="21"/>
      <c r="W93" s="21"/>
      <c r="X93" s="21"/>
      <c r="Y93" s="21"/>
      <c r="Z93" s="21"/>
      <c r="AA93" s="21"/>
      <c r="AB93" s="21"/>
      <c r="AC93" s="21"/>
      <c r="AD93" s="21"/>
      <c r="AE93" s="21"/>
    </row>
    <row r="94" spans="1:47" s="25" customFormat="1" ht="29.25" customHeight="1">
      <c r="A94" s="21"/>
      <c r="B94" s="22"/>
      <c r="C94" s="112" t="s">
        <v>119</v>
      </c>
      <c r="D94" s="103"/>
      <c r="E94" s="103"/>
      <c r="F94" s="103"/>
      <c r="G94" s="103"/>
      <c r="H94" s="103"/>
      <c r="I94" s="103"/>
      <c r="J94" s="113" t="s">
        <v>120</v>
      </c>
      <c r="K94" s="103"/>
      <c r="L94" s="32"/>
      <c r="S94" s="21"/>
      <c r="T94" s="21"/>
      <c r="U94" s="21"/>
      <c r="V94" s="21"/>
      <c r="W94" s="21"/>
      <c r="X94" s="21"/>
      <c r="Y94" s="21"/>
      <c r="Z94" s="21"/>
      <c r="AA94" s="21"/>
      <c r="AB94" s="21"/>
      <c r="AC94" s="21"/>
      <c r="AD94" s="21"/>
      <c r="AE94" s="21"/>
    </row>
    <row r="95" spans="1:47" s="25" customFormat="1" ht="10.35" customHeight="1">
      <c r="A95" s="21"/>
      <c r="B95" s="22"/>
      <c r="C95" s="21"/>
      <c r="D95" s="21"/>
      <c r="E95" s="21"/>
      <c r="F95" s="21"/>
      <c r="G95" s="21"/>
      <c r="H95" s="21"/>
      <c r="I95" s="21"/>
      <c r="J95" s="21"/>
      <c r="K95" s="21"/>
      <c r="L95" s="32"/>
      <c r="S95" s="21"/>
      <c r="T95" s="21"/>
      <c r="U95" s="21"/>
      <c r="V95" s="21"/>
      <c r="W95" s="21"/>
      <c r="X95" s="21"/>
      <c r="Y95" s="21"/>
      <c r="Z95" s="21"/>
      <c r="AA95" s="21"/>
      <c r="AB95" s="21"/>
      <c r="AC95" s="21"/>
      <c r="AD95" s="21"/>
      <c r="AE95" s="21"/>
    </row>
    <row r="96" spans="1:47" s="25" customFormat="1" ht="22.7" customHeight="1">
      <c r="A96" s="21"/>
      <c r="B96" s="22"/>
      <c r="C96" s="114" t="s">
        <v>121</v>
      </c>
      <c r="D96" s="21"/>
      <c r="E96" s="21"/>
      <c r="F96" s="21"/>
      <c r="G96" s="21"/>
      <c r="H96" s="21"/>
      <c r="I96" s="21"/>
      <c r="J96" s="98">
        <f>J120</f>
        <v>0</v>
      </c>
      <c r="K96" s="21"/>
      <c r="L96" s="32"/>
      <c r="S96" s="21"/>
      <c r="T96" s="21"/>
      <c r="U96" s="21"/>
      <c r="V96" s="21"/>
      <c r="W96" s="21"/>
      <c r="X96" s="21"/>
      <c r="Y96" s="21"/>
      <c r="Z96" s="21"/>
      <c r="AA96" s="21"/>
      <c r="AB96" s="21"/>
      <c r="AC96" s="21"/>
      <c r="AD96" s="21"/>
      <c r="AE96" s="21"/>
      <c r="AU96" s="8" t="s">
        <v>122</v>
      </c>
    </row>
    <row r="97" spans="1:31" s="116" customFormat="1" ht="24.95" customHeight="1">
      <c r="B97" s="115"/>
      <c r="D97" s="117" t="s">
        <v>130</v>
      </c>
      <c r="E97" s="118"/>
      <c r="F97" s="118"/>
      <c r="G97" s="118"/>
      <c r="H97" s="118"/>
      <c r="I97" s="118"/>
      <c r="J97" s="119">
        <f>J121</f>
        <v>0</v>
      </c>
      <c r="L97" s="115"/>
    </row>
    <row r="98" spans="1:31" s="81" customFormat="1" ht="19.899999999999999" customHeight="1">
      <c r="B98" s="120"/>
      <c r="D98" s="121" t="s">
        <v>1662</v>
      </c>
      <c r="E98" s="122"/>
      <c r="F98" s="122"/>
      <c r="G98" s="122"/>
      <c r="H98" s="122"/>
      <c r="I98" s="122"/>
      <c r="J98" s="123">
        <f>J122</f>
        <v>0</v>
      </c>
      <c r="L98" s="120"/>
    </row>
    <row r="99" spans="1:31" s="81" customFormat="1" ht="19.899999999999999" customHeight="1">
      <c r="B99" s="120"/>
      <c r="D99" s="121" t="s">
        <v>1663</v>
      </c>
      <c r="E99" s="122"/>
      <c r="F99" s="122"/>
      <c r="G99" s="122"/>
      <c r="H99" s="122"/>
      <c r="I99" s="122"/>
      <c r="J99" s="123">
        <f>J135</f>
        <v>0</v>
      </c>
      <c r="L99" s="120"/>
    </row>
    <row r="100" spans="1:31" s="81" customFormat="1" ht="19.899999999999999" customHeight="1">
      <c r="B100" s="120"/>
      <c r="D100" s="121" t="s">
        <v>1664</v>
      </c>
      <c r="E100" s="122"/>
      <c r="F100" s="122"/>
      <c r="G100" s="122"/>
      <c r="H100" s="122"/>
      <c r="I100" s="122"/>
      <c r="J100" s="123">
        <f>J141</f>
        <v>0</v>
      </c>
      <c r="L100" s="120"/>
    </row>
    <row r="101" spans="1:31" s="25" customFormat="1" ht="21.75" customHeight="1">
      <c r="A101" s="21"/>
      <c r="B101" s="22"/>
      <c r="C101" s="21"/>
      <c r="D101" s="21"/>
      <c r="E101" s="21"/>
      <c r="F101" s="21"/>
      <c r="G101" s="21"/>
      <c r="H101" s="21"/>
      <c r="I101" s="21"/>
      <c r="J101" s="21"/>
      <c r="K101" s="21"/>
      <c r="L101" s="32"/>
      <c r="S101" s="21"/>
      <c r="T101" s="21"/>
      <c r="U101" s="21"/>
      <c r="V101" s="21"/>
      <c r="W101" s="21"/>
      <c r="X101" s="21"/>
      <c r="Y101" s="21"/>
      <c r="Z101" s="21"/>
      <c r="AA101" s="21"/>
      <c r="AB101" s="21"/>
      <c r="AC101" s="21"/>
      <c r="AD101" s="21"/>
      <c r="AE101" s="21"/>
    </row>
    <row r="102" spans="1:31" s="25" customFormat="1" ht="6.95" customHeight="1">
      <c r="A102" s="21"/>
      <c r="B102" s="37"/>
      <c r="C102" s="38"/>
      <c r="D102" s="38"/>
      <c r="E102" s="38"/>
      <c r="F102" s="38"/>
      <c r="G102" s="38"/>
      <c r="H102" s="38"/>
      <c r="I102" s="38"/>
      <c r="J102" s="38"/>
      <c r="K102" s="38"/>
      <c r="L102" s="32"/>
      <c r="S102" s="21"/>
      <c r="T102" s="21"/>
      <c r="U102" s="21"/>
      <c r="V102" s="21"/>
      <c r="W102" s="21"/>
      <c r="X102" s="21"/>
      <c r="Y102" s="21"/>
      <c r="Z102" s="21"/>
      <c r="AA102" s="21"/>
      <c r="AB102" s="21"/>
      <c r="AC102" s="21"/>
      <c r="AD102" s="21"/>
      <c r="AE102" s="21"/>
    </row>
    <row r="106" spans="1:31" s="25" customFormat="1" ht="6.95" customHeight="1">
      <c r="A106" s="21"/>
      <c r="B106" s="39"/>
      <c r="C106" s="40"/>
      <c r="D106" s="40"/>
      <c r="E106" s="40"/>
      <c r="F106" s="40"/>
      <c r="G106" s="40"/>
      <c r="H106" s="40"/>
      <c r="I106" s="40"/>
      <c r="J106" s="40"/>
      <c r="K106" s="40"/>
      <c r="L106" s="32"/>
      <c r="S106" s="21"/>
      <c r="T106" s="21"/>
      <c r="U106" s="21"/>
      <c r="V106" s="21"/>
      <c r="W106" s="21"/>
      <c r="X106" s="21"/>
      <c r="Y106" s="21"/>
      <c r="Z106" s="21"/>
      <c r="AA106" s="21"/>
      <c r="AB106" s="21"/>
      <c r="AC106" s="21"/>
      <c r="AD106" s="21"/>
      <c r="AE106" s="21"/>
    </row>
    <row r="107" spans="1:31" s="25" customFormat="1" ht="24.95" customHeight="1">
      <c r="A107" s="21"/>
      <c r="B107" s="22"/>
      <c r="C107" s="12" t="s">
        <v>143</v>
      </c>
      <c r="D107" s="21"/>
      <c r="E107" s="21"/>
      <c r="F107" s="21"/>
      <c r="G107" s="21"/>
      <c r="H107" s="21"/>
      <c r="I107" s="21"/>
      <c r="J107" s="21"/>
      <c r="K107" s="21"/>
      <c r="L107" s="32"/>
      <c r="S107" s="21"/>
      <c r="T107" s="21"/>
      <c r="U107" s="21"/>
      <c r="V107" s="21"/>
      <c r="W107" s="21"/>
      <c r="X107" s="21"/>
      <c r="Y107" s="21"/>
      <c r="Z107" s="21"/>
      <c r="AA107" s="21"/>
      <c r="AB107" s="21"/>
      <c r="AC107" s="21"/>
      <c r="AD107" s="21"/>
      <c r="AE107" s="21"/>
    </row>
    <row r="108" spans="1:31" s="25" customFormat="1" ht="6.95" customHeight="1">
      <c r="A108" s="21"/>
      <c r="B108" s="22"/>
      <c r="C108" s="21"/>
      <c r="D108" s="21"/>
      <c r="E108" s="21"/>
      <c r="F108" s="21"/>
      <c r="G108" s="21"/>
      <c r="H108" s="21"/>
      <c r="I108" s="21"/>
      <c r="J108" s="21"/>
      <c r="K108" s="21"/>
      <c r="L108" s="32"/>
      <c r="S108" s="21"/>
      <c r="T108" s="21"/>
      <c r="U108" s="21"/>
      <c r="V108" s="21"/>
      <c r="W108" s="21"/>
      <c r="X108" s="21"/>
      <c r="Y108" s="21"/>
      <c r="Z108" s="21"/>
      <c r="AA108" s="21"/>
      <c r="AB108" s="21"/>
      <c r="AC108" s="21"/>
      <c r="AD108" s="21"/>
      <c r="AE108" s="21"/>
    </row>
    <row r="109" spans="1:31" s="25" customFormat="1" ht="12" customHeight="1">
      <c r="A109" s="21"/>
      <c r="B109" s="22"/>
      <c r="C109" s="17" t="s">
        <v>15</v>
      </c>
      <c r="D109" s="21"/>
      <c r="E109" s="21"/>
      <c r="F109" s="21"/>
      <c r="G109" s="21"/>
      <c r="H109" s="21"/>
      <c r="I109" s="21"/>
      <c r="J109" s="21"/>
      <c r="K109" s="21"/>
      <c r="L109" s="32"/>
      <c r="S109" s="21"/>
      <c r="T109" s="21"/>
      <c r="U109" s="21"/>
      <c r="V109" s="21"/>
      <c r="W109" s="21"/>
      <c r="X109" s="21"/>
      <c r="Y109" s="21"/>
      <c r="Z109" s="21"/>
      <c r="AA109" s="21"/>
      <c r="AB109" s="21"/>
      <c r="AC109" s="21"/>
      <c r="AD109" s="21"/>
      <c r="AE109" s="21"/>
    </row>
    <row r="110" spans="1:31" s="25" customFormat="1" ht="16.5" customHeight="1">
      <c r="A110" s="21"/>
      <c r="B110" s="22"/>
      <c r="C110" s="21"/>
      <c r="D110" s="21"/>
      <c r="E110" s="258" t="str">
        <f>E7</f>
        <v>SPŠ stavební Pardubice - rekonstrukce domova mládeže DM4</v>
      </c>
      <c r="F110" s="259"/>
      <c r="G110" s="259"/>
      <c r="H110" s="259"/>
      <c r="I110" s="21"/>
      <c r="J110" s="21"/>
      <c r="K110" s="21"/>
      <c r="L110" s="32"/>
      <c r="S110" s="21"/>
      <c r="T110" s="21"/>
      <c r="U110" s="21"/>
      <c r="V110" s="21"/>
      <c r="W110" s="21"/>
      <c r="X110" s="21"/>
      <c r="Y110" s="21"/>
      <c r="Z110" s="21"/>
      <c r="AA110" s="21"/>
      <c r="AB110" s="21"/>
      <c r="AC110" s="21"/>
      <c r="AD110" s="21"/>
      <c r="AE110" s="21"/>
    </row>
    <row r="111" spans="1:31" s="25" customFormat="1" ht="12" customHeight="1">
      <c r="A111" s="21"/>
      <c r="B111" s="22"/>
      <c r="C111" s="17" t="s">
        <v>116</v>
      </c>
      <c r="D111" s="21"/>
      <c r="E111" s="21"/>
      <c r="F111" s="21"/>
      <c r="G111" s="21"/>
      <c r="H111" s="21"/>
      <c r="I111" s="21"/>
      <c r="J111" s="21"/>
      <c r="K111" s="21"/>
      <c r="L111" s="32"/>
      <c r="S111" s="21"/>
      <c r="T111" s="21"/>
      <c r="U111" s="21"/>
      <c r="V111" s="21"/>
      <c r="W111" s="21"/>
      <c r="X111" s="21"/>
      <c r="Y111" s="21"/>
      <c r="Z111" s="21"/>
      <c r="AA111" s="21"/>
      <c r="AB111" s="21"/>
      <c r="AC111" s="21"/>
      <c r="AD111" s="21"/>
      <c r="AE111" s="21"/>
    </row>
    <row r="112" spans="1:31" s="25" customFormat="1" ht="16.5" customHeight="1">
      <c r="A112" s="21"/>
      <c r="B112" s="22"/>
      <c r="C112" s="21"/>
      <c r="D112" s="21"/>
      <c r="E112" s="239" t="str">
        <f>E9</f>
        <v>2 - Ústřední vytápění</v>
      </c>
      <c r="F112" s="257"/>
      <c r="G112" s="257"/>
      <c r="H112" s="257"/>
      <c r="I112" s="21"/>
      <c r="J112" s="21"/>
      <c r="K112" s="21"/>
      <c r="L112" s="32"/>
      <c r="S112" s="21"/>
      <c r="T112" s="21"/>
      <c r="U112" s="21"/>
      <c r="V112" s="21"/>
      <c r="W112" s="21"/>
      <c r="X112" s="21"/>
      <c r="Y112" s="21"/>
      <c r="Z112" s="21"/>
      <c r="AA112" s="21"/>
      <c r="AB112" s="21"/>
      <c r="AC112" s="21"/>
      <c r="AD112" s="21"/>
      <c r="AE112" s="21"/>
    </row>
    <row r="113" spans="1:65" s="25" customFormat="1" ht="6.95" customHeight="1">
      <c r="A113" s="21"/>
      <c r="B113" s="22"/>
      <c r="C113" s="21"/>
      <c r="D113" s="21"/>
      <c r="E113" s="21"/>
      <c r="F113" s="21"/>
      <c r="G113" s="21"/>
      <c r="H113" s="21"/>
      <c r="I113" s="21"/>
      <c r="J113" s="21"/>
      <c r="K113" s="21"/>
      <c r="L113" s="32"/>
      <c r="S113" s="21"/>
      <c r="T113" s="21"/>
      <c r="U113" s="21"/>
      <c r="V113" s="21"/>
      <c r="W113" s="21"/>
      <c r="X113" s="21"/>
      <c r="Y113" s="21"/>
      <c r="Z113" s="21"/>
      <c r="AA113" s="21"/>
      <c r="AB113" s="21"/>
      <c r="AC113" s="21"/>
      <c r="AD113" s="21"/>
      <c r="AE113" s="21"/>
    </row>
    <row r="114" spans="1:65" s="25" customFormat="1" ht="12" customHeight="1">
      <c r="A114" s="21"/>
      <c r="B114" s="22"/>
      <c r="C114" s="17" t="s">
        <v>19</v>
      </c>
      <c r="D114" s="21"/>
      <c r="E114" s="21"/>
      <c r="F114" s="18" t="str">
        <f>F12</f>
        <v>Pardubice</v>
      </c>
      <c r="G114" s="21"/>
      <c r="H114" s="21"/>
      <c r="I114" s="17" t="s">
        <v>21</v>
      </c>
      <c r="J114" s="92" t="str">
        <f>IF(J12="","",J12)</f>
        <v>22. 9. 2020</v>
      </c>
      <c r="K114" s="21"/>
      <c r="L114" s="32"/>
      <c r="S114" s="21"/>
      <c r="T114" s="21"/>
      <c r="U114" s="21"/>
      <c r="V114" s="21"/>
      <c r="W114" s="21"/>
      <c r="X114" s="21"/>
      <c r="Y114" s="21"/>
      <c r="Z114" s="21"/>
      <c r="AA114" s="21"/>
      <c r="AB114" s="21"/>
      <c r="AC114" s="21"/>
      <c r="AD114" s="21"/>
      <c r="AE114" s="21"/>
    </row>
    <row r="115" spans="1:65" s="25" customFormat="1" ht="6.95" customHeight="1">
      <c r="A115" s="21"/>
      <c r="B115" s="22"/>
      <c r="C115" s="21"/>
      <c r="D115" s="21"/>
      <c r="E115" s="21"/>
      <c r="F115" s="21"/>
      <c r="G115" s="21"/>
      <c r="H115" s="21"/>
      <c r="I115" s="21"/>
      <c r="J115" s="21"/>
      <c r="K115" s="21"/>
      <c r="L115" s="32"/>
      <c r="S115" s="21"/>
      <c r="T115" s="21"/>
      <c r="U115" s="21"/>
      <c r="V115" s="21"/>
      <c r="W115" s="21"/>
      <c r="X115" s="21"/>
      <c r="Y115" s="21"/>
      <c r="Z115" s="21"/>
      <c r="AA115" s="21"/>
      <c r="AB115" s="21"/>
      <c r="AC115" s="21"/>
      <c r="AD115" s="21"/>
      <c r="AE115" s="21"/>
    </row>
    <row r="116" spans="1:65" s="25" customFormat="1" ht="25.7" customHeight="1">
      <c r="A116" s="21"/>
      <c r="B116" s="22"/>
      <c r="C116" s="17" t="s">
        <v>23</v>
      </c>
      <c r="D116" s="21"/>
      <c r="E116" s="21"/>
      <c r="F116" s="18" t="str">
        <f>E15</f>
        <v>Pardubický kraj</v>
      </c>
      <c r="G116" s="21"/>
      <c r="H116" s="21"/>
      <c r="I116" s="17" t="s">
        <v>29</v>
      </c>
      <c r="J116" s="111" t="str">
        <f>E21</f>
        <v>astalon s.r.o. Pardubice</v>
      </c>
      <c r="K116" s="21"/>
      <c r="L116" s="32"/>
      <c r="S116" s="21"/>
      <c r="T116" s="21"/>
      <c r="U116" s="21"/>
      <c r="V116" s="21"/>
      <c r="W116" s="21"/>
      <c r="X116" s="21"/>
      <c r="Y116" s="21"/>
      <c r="Z116" s="21"/>
      <c r="AA116" s="21"/>
      <c r="AB116" s="21"/>
      <c r="AC116" s="21"/>
      <c r="AD116" s="21"/>
      <c r="AE116" s="21"/>
    </row>
    <row r="117" spans="1:65" s="25" customFormat="1" ht="15.2" customHeight="1">
      <c r="A117" s="21"/>
      <c r="B117" s="22"/>
      <c r="C117" s="17" t="s">
        <v>27</v>
      </c>
      <c r="D117" s="21"/>
      <c r="E117" s="21"/>
      <c r="F117" s="18" t="str">
        <f>IF(E18="","",E18)</f>
        <v>Vyplň údaj</v>
      </c>
      <c r="G117" s="21"/>
      <c r="H117" s="21"/>
      <c r="I117" s="17" t="s">
        <v>32</v>
      </c>
      <c r="J117" s="111" t="str">
        <f>E24</f>
        <v xml:space="preserve"> </v>
      </c>
      <c r="K117" s="21"/>
      <c r="L117" s="32"/>
      <c r="S117" s="21"/>
      <c r="T117" s="21"/>
      <c r="U117" s="21"/>
      <c r="V117" s="21"/>
      <c r="W117" s="21"/>
      <c r="X117" s="21"/>
      <c r="Y117" s="21"/>
      <c r="Z117" s="21"/>
      <c r="AA117" s="21"/>
      <c r="AB117" s="21"/>
      <c r="AC117" s="21"/>
      <c r="AD117" s="21"/>
      <c r="AE117" s="21"/>
    </row>
    <row r="118" spans="1:65" s="25" customFormat="1" ht="10.35" customHeight="1">
      <c r="A118" s="21"/>
      <c r="B118" s="22"/>
      <c r="C118" s="21"/>
      <c r="D118" s="21"/>
      <c r="E118" s="21"/>
      <c r="F118" s="21"/>
      <c r="G118" s="21"/>
      <c r="H118" s="21"/>
      <c r="I118" s="21"/>
      <c r="J118" s="21"/>
      <c r="K118" s="21"/>
      <c r="L118" s="32"/>
      <c r="S118" s="21"/>
      <c r="T118" s="21"/>
      <c r="U118" s="21"/>
      <c r="V118" s="21"/>
      <c r="W118" s="21"/>
      <c r="X118" s="21"/>
      <c r="Y118" s="21"/>
      <c r="Z118" s="21"/>
      <c r="AA118" s="21"/>
      <c r="AB118" s="21"/>
      <c r="AC118" s="21"/>
      <c r="AD118" s="21"/>
      <c r="AE118" s="21"/>
    </row>
    <row r="119" spans="1:65" s="130" customFormat="1" ht="29.25" customHeight="1">
      <c r="A119" s="124"/>
      <c r="B119" s="125"/>
      <c r="C119" s="126" t="s">
        <v>144</v>
      </c>
      <c r="D119" s="127" t="s">
        <v>60</v>
      </c>
      <c r="E119" s="127" t="s">
        <v>56</v>
      </c>
      <c r="F119" s="127" t="s">
        <v>57</v>
      </c>
      <c r="G119" s="127" t="s">
        <v>145</v>
      </c>
      <c r="H119" s="127" t="s">
        <v>146</v>
      </c>
      <c r="I119" s="127" t="s">
        <v>147</v>
      </c>
      <c r="J119" s="127" t="s">
        <v>120</v>
      </c>
      <c r="K119" s="128" t="s">
        <v>148</v>
      </c>
      <c r="L119" s="129"/>
      <c r="M119" s="53" t="s">
        <v>1</v>
      </c>
      <c r="N119" s="54" t="s">
        <v>39</v>
      </c>
      <c r="O119" s="54" t="s">
        <v>149</v>
      </c>
      <c r="P119" s="54" t="s">
        <v>150</v>
      </c>
      <c r="Q119" s="54" t="s">
        <v>151</v>
      </c>
      <c r="R119" s="54" t="s">
        <v>152</v>
      </c>
      <c r="S119" s="54" t="s">
        <v>153</v>
      </c>
      <c r="T119" s="55" t="s">
        <v>154</v>
      </c>
      <c r="U119" s="124"/>
      <c r="V119" s="124"/>
      <c r="W119" s="124"/>
      <c r="X119" s="124"/>
      <c r="Y119" s="124"/>
      <c r="Z119" s="124"/>
      <c r="AA119" s="124"/>
      <c r="AB119" s="124"/>
      <c r="AC119" s="124"/>
      <c r="AD119" s="124"/>
      <c r="AE119" s="124"/>
    </row>
    <row r="120" spans="1:65" s="25" customFormat="1" ht="22.7" customHeight="1">
      <c r="A120" s="21"/>
      <c r="B120" s="22"/>
      <c r="C120" s="61" t="s">
        <v>155</v>
      </c>
      <c r="D120" s="21"/>
      <c r="E120" s="21"/>
      <c r="F120" s="21"/>
      <c r="G120" s="21"/>
      <c r="H120" s="21"/>
      <c r="I120" s="21"/>
      <c r="J120" s="131">
        <f>BK120</f>
        <v>0</v>
      </c>
      <c r="K120" s="21"/>
      <c r="L120" s="22"/>
      <c r="M120" s="56"/>
      <c r="N120" s="47"/>
      <c r="O120" s="57"/>
      <c r="P120" s="132">
        <f>P121</f>
        <v>0</v>
      </c>
      <c r="Q120" s="57"/>
      <c r="R120" s="132">
        <f>R121</f>
        <v>0</v>
      </c>
      <c r="S120" s="57"/>
      <c r="T120" s="133">
        <f>T121</f>
        <v>0</v>
      </c>
      <c r="U120" s="21"/>
      <c r="V120" s="21"/>
      <c r="W120" s="21"/>
      <c r="X120" s="21"/>
      <c r="Y120" s="21"/>
      <c r="Z120" s="21"/>
      <c r="AA120" s="21"/>
      <c r="AB120" s="21"/>
      <c r="AC120" s="21"/>
      <c r="AD120" s="21"/>
      <c r="AE120" s="21"/>
      <c r="AT120" s="8" t="s">
        <v>74</v>
      </c>
      <c r="AU120" s="8" t="s">
        <v>122</v>
      </c>
      <c r="BK120" s="134">
        <f>BK121</f>
        <v>0</v>
      </c>
    </row>
    <row r="121" spans="1:65" s="135" customFormat="1" ht="25.9" customHeight="1">
      <c r="B121" s="136"/>
      <c r="D121" s="137" t="s">
        <v>74</v>
      </c>
      <c r="E121" s="138" t="s">
        <v>818</v>
      </c>
      <c r="F121" s="138" t="s">
        <v>819</v>
      </c>
      <c r="J121" s="139">
        <f>BK121</f>
        <v>0</v>
      </c>
      <c r="L121" s="136"/>
      <c r="M121" s="140"/>
      <c r="N121" s="141"/>
      <c r="O121" s="141"/>
      <c r="P121" s="142">
        <f>P122+P135+P141</f>
        <v>0</v>
      </c>
      <c r="Q121" s="141"/>
      <c r="R121" s="142">
        <f>R122+R135+R141</f>
        <v>0</v>
      </c>
      <c r="S121" s="141"/>
      <c r="T121" s="143">
        <f>T122+T135+T141</f>
        <v>0</v>
      </c>
      <c r="AR121" s="137" t="s">
        <v>84</v>
      </c>
      <c r="AT121" s="144" t="s">
        <v>74</v>
      </c>
      <c r="AU121" s="144" t="s">
        <v>75</v>
      </c>
      <c r="AY121" s="137" t="s">
        <v>158</v>
      </c>
      <c r="BK121" s="145">
        <f>BK122+BK135+BK141</f>
        <v>0</v>
      </c>
    </row>
    <row r="122" spans="1:65" s="135" customFormat="1" ht="22.7" customHeight="1">
      <c r="B122" s="136"/>
      <c r="D122" s="137" t="s">
        <v>74</v>
      </c>
      <c r="E122" s="146" t="s">
        <v>1665</v>
      </c>
      <c r="F122" s="146" t="s">
        <v>1666</v>
      </c>
      <c r="J122" s="147">
        <f>BK122</f>
        <v>0</v>
      </c>
      <c r="L122" s="136"/>
      <c r="M122" s="140"/>
      <c r="N122" s="141"/>
      <c r="O122" s="141"/>
      <c r="P122" s="142">
        <f>SUM(P123:P134)</f>
        <v>0</v>
      </c>
      <c r="Q122" s="141"/>
      <c r="R122" s="142">
        <f>SUM(R123:R134)</f>
        <v>0</v>
      </c>
      <c r="S122" s="141"/>
      <c r="T122" s="143">
        <f>SUM(T123:T134)</f>
        <v>0</v>
      </c>
      <c r="AR122" s="137" t="s">
        <v>84</v>
      </c>
      <c r="AT122" s="144" t="s">
        <v>74</v>
      </c>
      <c r="AU122" s="144" t="s">
        <v>80</v>
      </c>
      <c r="AY122" s="137" t="s">
        <v>158</v>
      </c>
      <c r="BK122" s="145">
        <f>SUM(BK123:BK134)</f>
        <v>0</v>
      </c>
    </row>
    <row r="123" spans="1:65" s="25" customFormat="1" ht="16.5" customHeight="1">
      <c r="A123" s="21"/>
      <c r="B123" s="22"/>
      <c r="C123" s="148" t="s">
        <v>80</v>
      </c>
      <c r="D123" s="148" t="s">
        <v>160</v>
      </c>
      <c r="E123" s="149" t="s">
        <v>1667</v>
      </c>
      <c r="F123" s="150" t="s">
        <v>1668</v>
      </c>
      <c r="G123" s="151" t="s">
        <v>253</v>
      </c>
      <c r="H123" s="152">
        <v>715</v>
      </c>
      <c r="I123" s="1"/>
      <c r="J123" s="153">
        <f t="shared" ref="J123:J134" si="0">ROUND(I123*H123,2)</f>
        <v>0</v>
      </c>
      <c r="K123" s="150" t="s">
        <v>1</v>
      </c>
      <c r="L123" s="22"/>
      <c r="M123" s="154" t="s">
        <v>1</v>
      </c>
      <c r="N123" s="155" t="s">
        <v>40</v>
      </c>
      <c r="O123" s="49"/>
      <c r="P123" s="156">
        <f t="shared" ref="P123:P134" si="1">O123*H123</f>
        <v>0</v>
      </c>
      <c r="Q123" s="156">
        <v>0</v>
      </c>
      <c r="R123" s="156">
        <f t="shared" ref="R123:R134" si="2">Q123*H123</f>
        <v>0</v>
      </c>
      <c r="S123" s="156">
        <v>0</v>
      </c>
      <c r="T123" s="157">
        <f t="shared" ref="T123:T134" si="3">S123*H123</f>
        <v>0</v>
      </c>
      <c r="U123" s="21"/>
      <c r="V123" s="21"/>
      <c r="W123" s="21"/>
      <c r="X123" s="21"/>
      <c r="Y123" s="21"/>
      <c r="Z123" s="21"/>
      <c r="AA123" s="21"/>
      <c r="AB123" s="21"/>
      <c r="AC123" s="21"/>
      <c r="AD123" s="21"/>
      <c r="AE123" s="21"/>
      <c r="AR123" s="158" t="s">
        <v>90</v>
      </c>
      <c r="AT123" s="158" t="s">
        <v>160</v>
      </c>
      <c r="AU123" s="158" t="s">
        <v>84</v>
      </c>
      <c r="AY123" s="8" t="s">
        <v>158</v>
      </c>
      <c r="BE123" s="159">
        <f t="shared" ref="BE123:BE134" si="4">IF(N123="základní",J123,0)</f>
        <v>0</v>
      </c>
      <c r="BF123" s="159">
        <f t="shared" ref="BF123:BF134" si="5">IF(N123="snížená",J123,0)</f>
        <v>0</v>
      </c>
      <c r="BG123" s="159">
        <f t="shared" ref="BG123:BG134" si="6">IF(N123="zákl. přenesená",J123,0)</f>
        <v>0</v>
      </c>
      <c r="BH123" s="159">
        <f t="shared" ref="BH123:BH134" si="7">IF(N123="sníž. přenesená",J123,0)</f>
        <v>0</v>
      </c>
      <c r="BI123" s="159">
        <f t="shared" ref="BI123:BI134" si="8">IF(N123="nulová",J123,0)</f>
        <v>0</v>
      </c>
      <c r="BJ123" s="8" t="s">
        <v>80</v>
      </c>
      <c r="BK123" s="159">
        <f t="shared" ref="BK123:BK134" si="9">ROUND(I123*H123,2)</f>
        <v>0</v>
      </c>
      <c r="BL123" s="8" t="s">
        <v>90</v>
      </c>
      <c r="BM123" s="158" t="s">
        <v>84</v>
      </c>
    </row>
    <row r="124" spans="1:65" s="25" customFormat="1" ht="16.5" customHeight="1">
      <c r="A124" s="21"/>
      <c r="B124" s="22"/>
      <c r="C124" s="148" t="s">
        <v>84</v>
      </c>
      <c r="D124" s="148" t="s">
        <v>160</v>
      </c>
      <c r="E124" s="149" t="s">
        <v>1669</v>
      </c>
      <c r="F124" s="150" t="s">
        <v>1670</v>
      </c>
      <c r="G124" s="151" t="s">
        <v>253</v>
      </c>
      <c r="H124" s="152">
        <v>63</v>
      </c>
      <c r="I124" s="1"/>
      <c r="J124" s="153">
        <f t="shared" si="0"/>
        <v>0</v>
      </c>
      <c r="K124" s="150" t="s">
        <v>1</v>
      </c>
      <c r="L124" s="22"/>
      <c r="M124" s="154" t="s">
        <v>1</v>
      </c>
      <c r="N124" s="155" t="s">
        <v>40</v>
      </c>
      <c r="O124" s="49"/>
      <c r="P124" s="156">
        <f t="shared" si="1"/>
        <v>0</v>
      </c>
      <c r="Q124" s="156">
        <v>0</v>
      </c>
      <c r="R124" s="156">
        <f t="shared" si="2"/>
        <v>0</v>
      </c>
      <c r="S124" s="156">
        <v>0</v>
      </c>
      <c r="T124" s="157">
        <f t="shared" si="3"/>
        <v>0</v>
      </c>
      <c r="U124" s="21"/>
      <c r="V124" s="21"/>
      <c r="W124" s="21"/>
      <c r="X124" s="21"/>
      <c r="Y124" s="21"/>
      <c r="Z124" s="21"/>
      <c r="AA124" s="21"/>
      <c r="AB124" s="21"/>
      <c r="AC124" s="21"/>
      <c r="AD124" s="21"/>
      <c r="AE124" s="21"/>
      <c r="AR124" s="158" t="s">
        <v>90</v>
      </c>
      <c r="AT124" s="158" t="s">
        <v>160</v>
      </c>
      <c r="AU124" s="158" t="s">
        <v>84</v>
      </c>
      <c r="AY124" s="8" t="s">
        <v>158</v>
      </c>
      <c r="BE124" s="159">
        <f t="shared" si="4"/>
        <v>0</v>
      </c>
      <c r="BF124" s="159">
        <f t="shared" si="5"/>
        <v>0</v>
      </c>
      <c r="BG124" s="159">
        <f t="shared" si="6"/>
        <v>0</v>
      </c>
      <c r="BH124" s="159">
        <f t="shared" si="7"/>
        <v>0</v>
      </c>
      <c r="BI124" s="159">
        <f t="shared" si="8"/>
        <v>0</v>
      </c>
      <c r="BJ124" s="8" t="s">
        <v>80</v>
      </c>
      <c r="BK124" s="159">
        <f t="shared" si="9"/>
        <v>0</v>
      </c>
      <c r="BL124" s="8" t="s">
        <v>90</v>
      </c>
      <c r="BM124" s="158" t="s">
        <v>90</v>
      </c>
    </row>
    <row r="125" spans="1:65" s="25" customFormat="1" ht="16.5" customHeight="1">
      <c r="A125" s="21"/>
      <c r="B125" s="22"/>
      <c r="C125" s="148" t="s">
        <v>87</v>
      </c>
      <c r="D125" s="148" t="s">
        <v>160</v>
      </c>
      <c r="E125" s="149" t="s">
        <v>1671</v>
      </c>
      <c r="F125" s="150" t="s">
        <v>1672</v>
      </c>
      <c r="G125" s="151" t="s">
        <v>253</v>
      </c>
      <c r="H125" s="152">
        <v>49</v>
      </c>
      <c r="I125" s="1"/>
      <c r="J125" s="153">
        <f t="shared" si="0"/>
        <v>0</v>
      </c>
      <c r="K125" s="150" t="s">
        <v>1</v>
      </c>
      <c r="L125" s="22"/>
      <c r="M125" s="154" t="s">
        <v>1</v>
      </c>
      <c r="N125" s="155" t="s">
        <v>40</v>
      </c>
      <c r="O125" s="49"/>
      <c r="P125" s="156">
        <f t="shared" si="1"/>
        <v>0</v>
      </c>
      <c r="Q125" s="156">
        <v>0</v>
      </c>
      <c r="R125" s="156">
        <f t="shared" si="2"/>
        <v>0</v>
      </c>
      <c r="S125" s="156">
        <v>0</v>
      </c>
      <c r="T125" s="157">
        <f t="shared" si="3"/>
        <v>0</v>
      </c>
      <c r="U125" s="21"/>
      <c r="V125" s="21"/>
      <c r="W125" s="21"/>
      <c r="X125" s="21"/>
      <c r="Y125" s="21"/>
      <c r="Z125" s="21"/>
      <c r="AA125" s="21"/>
      <c r="AB125" s="21"/>
      <c r="AC125" s="21"/>
      <c r="AD125" s="21"/>
      <c r="AE125" s="21"/>
      <c r="AR125" s="158" t="s">
        <v>90</v>
      </c>
      <c r="AT125" s="158" t="s">
        <v>160</v>
      </c>
      <c r="AU125" s="158" t="s">
        <v>84</v>
      </c>
      <c r="AY125" s="8" t="s">
        <v>158</v>
      </c>
      <c r="BE125" s="159">
        <f t="shared" si="4"/>
        <v>0</v>
      </c>
      <c r="BF125" s="159">
        <f t="shared" si="5"/>
        <v>0</v>
      </c>
      <c r="BG125" s="159">
        <f t="shared" si="6"/>
        <v>0</v>
      </c>
      <c r="BH125" s="159">
        <f t="shared" si="7"/>
        <v>0</v>
      </c>
      <c r="BI125" s="159">
        <f t="shared" si="8"/>
        <v>0</v>
      </c>
      <c r="BJ125" s="8" t="s">
        <v>80</v>
      </c>
      <c r="BK125" s="159">
        <f t="shared" si="9"/>
        <v>0</v>
      </c>
      <c r="BL125" s="8" t="s">
        <v>90</v>
      </c>
      <c r="BM125" s="158" t="s">
        <v>112</v>
      </c>
    </row>
    <row r="126" spans="1:65" s="25" customFormat="1" ht="16.5" customHeight="1">
      <c r="A126" s="21"/>
      <c r="B126" s="22"/>
      <c r="C126" s="148" t="s">
        <v>90</v>
      </c>
      <c r="D126" s="148" t="s">
        <v>160</v>
      </c>
      <c r="E126" s="149" t="s">
        <v>1673</v>
      </c>
      <c r="F126" s="150" t="s">
        <v>1674</v>
      </c>
      <c r="G126" s="151" t="s">
        <v>253</v>
      </c>
      <c r="H126" s="152">
        <v>51</v>
      </c>
      <c r="I126" s="1"/>
      <c r="J126" s="153">
        <f t="shared" si="0"/>
        <v>0</v>
      </c>
      <c r="K126" s="150" t="s">
        <v>1</v>
      </c>
      <c r="L126" s="22"/>
      <c r="M126" s="154" t="s">
        <v>1</v>
      </c>
      <c r="N126" s="155" t="s">
        <v>40</v>
      </c>
      <c r="O126" s="49"/>
      <c r="P126" s="156">
        <f t="shared" si="1"/>
        <v>0</v>
      </c>
      <c r="Q126" s="156">
        <v>0</v>
      </c>
      <c r="R126" s="156">
        <f t="shared" si="2"/>
        <v>0</v>
      </c>
      <c r="S126" s="156">
        <v>0</v>
      </c>
      <c r="T126" s="157">
        <f t="shared" si="3"/>
        <v>0</v>
      </c>
      <c r="U126" s="21"/>
      <c r="V126" s="21"/>
      <c r="W126" s="21"/>
      <c r="X126" s="21"/>
      <c r="Y126" s="21"/>
      <c r="Z126" s="21"/>
      <c r="AA126" s="21"/>
      <c r="AB126" s="21"/>
      <c r="AC126" s="21"/>
      <c r="AD126" s="21"/>
      <c r="AE126" s="21"/>
      <c r="AR126" s="158" t="s">
        <v>90</v>
      </c>
      <c r="AT126" s="158" t="s">
        <v>160</v>
      </c>
      <c r="AU126" s="158" t="s">
        <v>84</v>
      </c>
      <c r="AY126" s="8" t="s">
        <v>158</v>
      </c>
      <c r="BE126" s="159">
        <f t="shared" si="4"/>
        <v>0</v>
      </c>
      <c r="BF126" s="159">
        <f t="shared" si="5"/>
        <v>0</v>
      </c>
      <c r="BG126" s="159">
        <f t="shared" si="6"/>
        <v>0</v>
      </c>
      <c r="BH126" s="159">
        <f t="shared" si="7"/>
        <v>0</v>
      </c>
      <c r="BI126" s="159">
        <f t="shared" si="8"/>
        <v>0</v>
      </c>
      <c r="BJ126" s="8" t="s">
        <v>80</v>
      </c>
      <c r="BK126" s="159">
        <f t="shared" si="9"/>
        <v>0</v>
      </c>
      <c r="BL126" s="8" t="s">
        <v>90</v>
      </c>
      <c r="BM126" s="158" t="s">
        <v>213</v>
      </c>
    </row>
    <row r="127" spans="1:65" s="25" customFormat="1" ht="16.5" customHeight="1">
      <c r="A127" s="21"/>
      <c r="B127" s="22"/>
      <c r="C127" s="148" t="s">
        <v>93</v>
      </c>
      <c r="D127" s="148" t="s">
        <v>160</v>
      </c>
      <c r="E127" s="149" t="s">
        <v>1675</v>
      </c>
      <c r="F127" s="150" t="s">
        <v>1676</v>
      </c>
      <c r="G127" s="151" t="s">
        <v>253</v>
      </c>
      <c r="H127" s="152">
        <v>21</v>
      </c>
      <c r="I127" s="1"/>
      <c r="J127" s="153">
        <f t="shared" si="0"/>
        <v>0</v>
      </c>
      <c r="K127" s="150" t="s">
        <v>1</v>
      </c>
      <c r="L127" s="22"/>
      <c r="M127" s="154" t="s">
        <v>1</v>
      </c>
      <c r="N127" s="155" t="s">
        <v>40</v>
      </c>
      <c r="O127" s="49"/>
      <c r="P127" s="156">
        <f t="shared" si="1"/>
        <v>0</v>
      </c>
      <c r="Q127" s="156">
        <v>0</v>
      </c>
      <c r="R127" s="156">
        <f t="shared" si="2"/>
        <v>0</v>
      </c>
      <c r="S127" s="156">
        <v>0</v>
      </c>
      <c r="T127" s="157">
        <f t="shared" si="3"/>
        <v>0</v>
      </c>
      <c r="U127" s="21"/>
      <c r="V127" s="21"/>
      <c r="W127" s="21"/>
      <c r="X127" s="21"/>
      <c r="Y127" s="21"/>
      <c r="Z127" s="21"/>
      <c r="AA127" s="21"/>
      <c r="AB127" s="21"/>
      <c r="AC127" s="21"/>
      <c r="AD127" s="21"/>
      <c r="AE127" s="21"/>
      <c r="AR127" s="158" t="s">
        <v>90</v>
      </c>
      <c r="AT127" s="158" t="s">
        <v>160</v>
      </c>
      <c r="AU127" s="158" t="s">
        <v>84</v>
      </c>
      <c r="AY127" s="8" t="s">
        <v>158</v>
      </c>
      <c r="BE127" s="159">
        <f t="shared" si="4"/>
        <v>0</v>
      </c>
      <c r="BF127" s="159">
        <f t="shared" si="5"/>
        <v>0</v>
      </c>
      <c r="BG127" s="159">
        <f t="shared" si="6"/>
        <v>0</v>
      </c>
      <c r="BH127" s="159">
        <f t="shared" si="7"/>
        <v>0</v>
      </c>
      <c r="BI127" s="159">
        <f t="shared" si="8"/>
        <v>0</v>
      </c>
      <c r="BJ127" s="8" t="s">
        <v>80</v>
      </c>
      <c r="BK127" s="159">
        <f t="shared" si="9"/>
        <v>0</v>
      </c>
      <c r="BL127" s="8" t="s">
        <v>90</v>
      </c>
      <c r="BM127" s="158" t="s">
        <v>240</v>
      </c>
    </row>
    <row r="128" spans="1:65" s="25" customFormat="1" ht="16.5" customHeight="1">
      <c r="A128" s="21"/>
      <c r="B128" s="22"/>
      <c r="C128" s="148" t="s">
        <v>112</v>
      </c>
      <c r="D128" s="148" t="s">
        <v>160</v>
      </c>
      <c r="E128" s="149" t="s">
        <v>1677</v>
      </c>
      <c r="F128" s="150" t="s">
        <v>1678</v>
      </c>
      <c r="G128" s="151" t="s">
        <v>253</v>
      </c>
      <c r="H128" s="152">
        <v>29</v>
      </c>
      <c r="I128" s="1"/>
      <c r="J128" s="153">
        <f t="shared" si="0"/>
        <v>0</v>
      </c>
      <c r="K128" s="150" t="s">
        <v>1</v>
      </c>
      <c r="L128" s="22"/>
      <c r="M128" s="154" t="s">
        <v>1</v>
      </c>
      <c r="N128" s="155" t="s">
        <v>40</v>
      </c>
      <c r="O128" s="49"/>
      <c r="P128" s="156">
        <f t="shared" si="1"/>
        <v>0</v>
      </c>
      <c r="Q128" s="156">
        <v>0</v>
      </c>
      <c r="R128" s="156">
        <f t="shared" si="2"/>
        <v>0</v>
      </c>
      <c r="S128" s="156">
        <v>0</v>
      </c>
      <c r="T128" s="157">
        <f t="shared" si="3"/>
        <v>0</v>
      </c>
      <c r="U128" s="21"/>
      <c r="V128" s="21"/>
      <c r="W128" s="21"/>
      <c r="X128" s="21"/>
      <c r="Y128" s="21"/>
      <c r="Z128" s="21"/>
      <c r="AA128" s="21"/>
      <c r="AB128" s="21"/>
      <c r="AC128" s="21"/>
      <c r="AD128" s="21"/>
      <c r="AE128" s="21"/>
      <c r="AR128" s="158" t="s">
        <v>90</v>
      </c>
      <c r="AT128" s="158" t="s">
        <v>160</v>
      </c>
      <c r="AU128" s="158" t="s">
        <v>84</v>
      </c>
      <c r="AY128" s="8" t="s">
        <v>158</v>
      </c>
      <c r="BE128" s="159">
        <f t="shared" si="4"/>
        <v>0</v>
      </c>
      <c r="BF128" s="159">
        <f t="shared" si="5"/>
        <v>0</v>
      </c>
      <c r="BG128" s="159">
        <f t="shared" si="6"/>
        <v>0</v>
      </c>
      <c r="BH128" s="159">
        <f t="shared" si="7"/>
        <v>0</v>
      </c>
      <c r="BI128" s="159">
        <f t="shared" si="8"/>
        <v>0</v>
      </c>
      <c r="BJ128" s="8" t="s">
        <v>80</v>
      </c>
      <c r="BK128" s="159">
        <f t="shared" si="9"/>
        <v>0</v>
      </c>
      <c r="BL128" s="8" t="s">
        <v>90</v>
      </c>
      <c r="BM128" s="158" t="s">
        <v>176</v>
      </c>
    </row>
    <row r="129" spans="1:65" s="25" customFormat="1" ht="16.5" customHeight="1">
      <c r="A129" s="21"/>
      <c r="B129" s="22"/>
      <c r="C129" s="148" t="s">
        <v>199</v>
      </c>
      <c r="D129" s="148" t="s">
        <v>160</v>
      </c>
      <c r="E129" s="149" t="s">
        <v>1679</v>
      </c>
      <c r="F129" s="150" t="s">
        <v>1680</v>
      </c>
      <c r="G129" s="151" t="s">
        <v>253</v>
      </c>
      <c r="H129" s="152">
        <v>871</v>
      </c>
      <c r="I129" s="1"/>
      <c r="J129" s="153">
        <f t="shared" si="0"/>
        <v>0</v>
      </c>
      <c r="K129" s="150" t="s">
        <v>1</v>
      </c>
      <c r="L129" s="22"/>
      <c r="M129" s="154" t="s">
        <v>1</v>
      </c>
      <c r="N129" s="155" t="s">
        <v>40</v>
      </c>
      <c r="O129" s="49"/>
      <c r="P129" s="156">
        <f t="shared" si="1"/>
        <v>0</v>
      </c>
      <c r="Q129" s="156">
        <v>0</v>
      </c>
      <c r="R129" s="156">
        <f t="shared" si="2"/>
        <v>0</v>
      </c>
      <c r="S129" s="156">
        <v>0</v>
      </c>
      <c r="T129" s="157">
        <f t="shared" si="3"/>
        <v>0</v>
      </c>
      <c r="U129" s="21"/>
      <c r="V129" s="21"/>
      <c r="W129" s="21"/>
      <c r="X129" s="21"/>
      <c r="Y129" s="21"/>
      <c r="Z129" s="21"/>
      <c r="AA129" s="21"/>
      <c r="AB129" s="21"/>
      <c r="AC129" s="21"/>
      <c r="AD129" s="21"/>
      <c r="AE129" s="21"/>
      <c r="AR129" s="158" t="s">
        <v>90</v>
      </c>
      <c r="AT129" s="158" t="s">
        <v>160</v>
      </c>
      <c r="AU129" s="158" t="s">
        <v>84</v>
      </c>
      <c r="AY129" s="8" t="s">
        <v>158</v>
      </c>
      <c r="BE129" s="159">
        <f t="shared" si="4"/>
        <v>0</v>
      </c>
      <c r="BF129" s="159">
        <f t="shared" si="5"/>
        <v>0</v>
      </c>
      <c r="BG129" s="159">
        <f t="shared" si="6"/>
        <v>0</v>
      </c>
      <c r="BH129" s="159">
        <f t="shared" si="7"/>
        <v>0</v>
      </c>
      <c r="BI129" s="159">
        <f t="shared" si="8"/>
        <v>0</v>
      </c>
      <c r="BJ129" s="8" t="s">
        <v>80</v>
      </c>
      <c r="BK129" s="159">
        <f t="shared" si="9"/>
        <v>0</v>
      </c>
      <c r="BL129" s="8" t="s">
        <v>90</v>
      </c>
      <c r="BM129" s="158" t="s">
        <v>301</v>
      </c>
    </row>
    <row r="130" spans="1:65" s="25" customFormat="1" ht="16.5" customHeight="1">
      <c r="A130" s="21"/>
      <c r="B130" s="22"/>
      <c r="C130" s="148" t="s">
        <v>213</v>
      </c>
      <c r="D130" s="148" t="s">
        <v>160</v>
      </c>
      <c r="E130" s="149" t="s">
        <v>1681</v>
      </c>
      <c r="F130" s="150" t="s">
        <v>1682</v>
      </c>
      <c r="G130" s="151" t="s">
        <v>253</v>
      </c>
      <c r="H130" s="152">
        <v>928</v>
      </c>
      <c r="I130" s="1"/>
      <c r="J130" s="153">
        <f t="shared" si="0"/>
        <v>0</v>
      </c>
      <c r="K130" s="150" t="s">
        <v>1</v>
      </c>
      <c r="L130" s="22"/>
      <c r="M130" s="154" t="s">
        <v>1</v>
      </c>
      <c r="N130" s="155" t="s">
        <v>40</v>
      </c>
      <c r="O130" s="49"/>
      <c r="P130" s="156">
        <f t="shared" si="1"/>
        <v>0</v>
      </c>
      <c r="Q130" s="156">
        <v>0</v>
      </c>
      <c r="R130" s="156">
        <f t="shared" si="2"/>
        <v>0</v>
      </c>
      <c r="S130" s="156">
        <v>0</v>
      </c>
      <c r="T130" s="157">
        <f t="shared" si="3"/>
        <v>0</v>
      </c>
      <c r="U130" s="21"/>
      <c r="V130" s="21"/>
      <c r="W130" s="21"/>
      <c r="X130" s="21"/>
      <c r="Y130" s="21"/>
      <c r="Z130" s="21"/>
      <c r="AA130" s="21"/>
      <c r="AB130" s="21"/>
      <c r="AC130" s="21"/>
      <c r="AD130" s="21"/>
      <c r="AE130" s="21"/>
      <c r="AR130" s="158" t="s">
        <v>90</v>
      </c>
      <c r="AT130" s="158" t="s">
        <v>160</v>
      </c>
      <c r="AU130" s="158" t="s">
        <v>84</v>
      </c>
      <c r="AY130" s="8" t="s">
        <v>158</v>
      </c>
      <c r="BE130" s="159">
        <f t="shared" si="4"/>
        <v>0</v>
      </c>
      <c r="BF130" s="159">
        <f t="shared" si="5"/>
        <v>0</v>
      </c>
      <c r="BG130" s="159">
        <f t="shared" si="6"/>
        <v>0</v>
      </c>
      <c r="BH130" s="159">
        <f t="shared" si="7"/>
        <v>0</v>
      </c>
      <c r="BI130" s="159">
        <f t="shared" si="8"/>
        <v>0</v>
      </c>
      <c r="BJ130" s="8" t="s">
        <v>80</v>
      </c>
      <c r="BK130" s="159">
        <f t="shared" si="9"/>
        <v>0</v>
      </c>
      <c r="BL130" s="8" t="s">
        <v>90</v>
      </c>
      <c r="BM130" s="158" t="s">
        <v>403</v>
      </c>
    </row>
    <row r="131" spans="1:65" s="25" customFormat="1" ht="16.5" customHeight="1">
      <c r="A131" s="21"/>
      <c r="B131" s="22"/>
      <c r="C131" s="148" t="s">
        <v>230</v>
      </c>
      <c r="D131" s="148" t="s">
        <v>160</v>
      </c>
      <c r="E131" s="149" t="s">
        <v>1683</v>
      </c>
      <c r="F131" s="150" t="s">
        <v>1684</v>
      </c>
      <c r="G131" s="151" t="s">
        <v>253</v>
      </c>
      <c r="H131" s="152">
        <v>569</v>
      </c>
      <c r="I131" s="1"/>
      <c r="J131" s="153">
        <f t="shared" si="0"/>
        <v>0</v>
      </c>
      <c r="K131" s="150" t="s">
        <v>1</v>
      </c>
      <c r="L131" s="22"/>
      <c r="M131" s="154" t="s">
        <v>1</v>
      </c>
      <c r="N131" s="155" t="s">
        <v>40</v>
      </c>
      <c r="O131" s="49"/>
      <c r="P131" s="156">
        <f t="shared" si="1"/>
        <v>0</v>
      </c>
      <c r="Q131" s="156">
        <v>0</v>
      </c>
      <c r="R131" s="156">
        <f t="shared" si="2"/>
        <v>0</v>
      </c>
      <c r="S131" s="156">
        <v>0</v>
      </c>
      <c r="T131" s="157">
        <f t="shared" si="3"/>
        <v>0</v>
      </c>
      <c r="U131" s="21"/>
      <c r="V131" s="21"/>
      <c r="W131" s="21"/>
      <c r="X131" s="21"/>
      <c r="Y131" s="21"/>
      <c r="Z131" s="21"/>
      <c r="AA131" s="21"/>
      <c r="AB131" s="21"/>
      <c r="AC131" s="21"/>
      <c r="AD131" s="21"/>
      <c r="AE131" s="21"/>
      <c r="AR131" s="158" t="s">
        <v>90</v>
      </c>
      <c r="AT131" s="158" t="s">
        <v>160</v>
      </c>
      <c r="AU131" s="158" t="s">
        <v>84</v>
      </c>
      <c r="AY131" s="8" t="s">
        <v>158</v>
      </c>
      <c r="BE131" s="159">
        <f t="shared" si="4"/>
        <v>0</v>
      </c>
      <c r="BF131" s="159">
        <f t="shared" si="5"/>
        <v>0</v>
      </c>
      <c r="BG131" s="159">
        <f t="shared" si="6"/>
        <v>0</v>
      </c>
      <c r="BH131" s="159">
        <f t="shared" si="7"/>
        <v>0</v>
      </c>
      <c r="BI131" s="159">
        <f t="shared" si="8"/>
        <v>0</v>
      </c>
      <c r="BJ131" s="8" t="s">
        <v>80</v>
      </c>
      <c r="BK131" s="159">
        <f t="shared" si="9"/>
        <v>0</v>
      </c>
      <c r="BL131" s="8" t="s">
        <v>90</v>
      </c>
      <c r="BM131" s="158" t="s">
        <v>414</v>
      </c>
    </row>
    <row r="132" spans="1:65" s="25" customFormat="1" ht="16.5" customHeight="1">
      <c r="A132" s="21"/>
      <c r="B132" s="22"/>
      <c r="C132" s="148" t="s">
        <v>240</v>
      </c>
      <c r="D132" s="148" t="s">
        <v>160</v>
      </c>
      <c r="E132" s="149" t="s">
        <v>1685</v>
      </c>
      <c r="F132" s="150" t="s">
        <v>1686</v>
      </c>
      <c r="G132" s="151" t="s">
        <v>1687</v>
      </c>
      <c r="H132" s="152">
        <v>2</v>
      </c>
      <c r="I132" s="1"/>
      <c r="J132" s="153">
        <f t="shared" si="0"/>
        <v>0</v>
      </c>
      <c r="K132" s="150" t="s">
        <v>1</v>
      </c>
      <c r="L132" s="22"/>
      <c r="M132" s="154" t="s">
        <v>1</v>
      </c>
      <c r="N132" s="155" t="s">
        <v>40</v>
      </c>
      <c r="O132" s="49"/>
      <c r="P132" s="156">
        <f t="shared" si="1"/>
        <v>0</v>
      </c>
      <c r="Q132" s="156">
        <v>0</v>
      </c>
      <c r="R132" s="156">
        <f t="shared" si="2"/>
        <v>0</v>
      </c>
      <c r="S132" s="156">
        <v>0</v>
      </c>
      <c r="T132" s="157">
        <f t="shared" si="3"/>
        <v>0</v>
      </c>
      <c r="U132" s="21"/>
      <c r="V132" s="21"/>
      <c r="W132" s="21"/>
      <c r="X132" s="21"/>
      <c r="Y132" s="21"/>
      <c r="Z132" s="21"/>
      <c r="AA132" s="21"/>
      <c r="AB132" s="21"/>
      <c r="AC132" s="21"/>
      <c r="AD132" s="21"/>
      <c r="AE132" s="21"/>
      <c r="AR132" s="158" t="s">
        <v>90</v>
      </c>
      <c r="AT132" s="158" t="s">
        <v>160</v>
      </c>
      <c r="AU132" s="158" t="s">
        <v>84</v>
      </c>
      <c r="AY132" s="8" t="s">
        <v>158</v>
      </c>
      <c r="BE132" s="159">
        <f t="shared" si="4"/>
        <v>0</v>
      </c>
      <c r="BF132" s="159">
        <f t="shared" si="5"/>
        <v>0</v>
      </c>
      <c r="BG132" s="159">
        <f t="shared" si="6"/>
        <v>0</v>
      </c>
      <c r="BH132" s="159">
        <f t="shared" si="7"/>
        <v>0</v>
      </c>
      <c r="BI132" s="159">
        <f t="shared" si="8"/>
        <v>0</v>
      </c>
      <c r="BJ132" s="8" t="s">
        <v>80</v>
      </c>
      <c r="BK132" s="159">
        <f t="shared" si="9"/>
        <v>0</v>
      </c>
      <c r="BL132" s="8" t="s">
        <v>90</v>
      </c>
      <c r="BM132" s="158" t="s">
        <v>426</v>
      </c>
    </row>
    <row r="133" spans="1:65" s="25" customFormat="1" ht="16.5" customHeight="1">
      <c r="A133" s="21"/>
      <c r="B133" s="22"/>
      <c r="C133" s="148" t="s">
        <v>250</v>
      </c>
      <c r="D133" s="148" t="s">
        <v>160</v>
      </c>
      <c r="E133" s="149" t="s">
        <v>1688</v>
      </c>
      <c r="F133" s="150" t="s">
        <v>1689</v>
      </c>
      <c r="G133" s="151" t="s">
        <v>1687</v>
      </c>
      <c r="H133" s="152">
        <v>6</v>
      </c>
      <c r="I133" s="1"/>
      <c r="J133" s="153">
        <f t="shared" si="0"/>
        <v>0</v>
      </c>
      <c r="K133" s="150" t="s">
        <v>1</v>
      </c>
      <c r="L133" s="22"/>
      <c r="M133" s="154" t="s">
        <v>1</v>
      </c>
      <c r="N133" s="155" t="s">
        <v>40</v>
      </c>
      <c r="O133" s="49"/>
      <c r="P133" s="156">
        <f t="shared" si="1"/>
        <v>0</v>
      </c>
      <c r="Q133" s="156">
        <v>0</v>
      </c>
      <c r="R133" s="156">
        <f t="shared" si="2"/>
        <v>0</v>
      </c>
      <c r="S133" s="156">
        <v>0</v>
      </c>
      <c r="T133" s="157">
        <f t="shared" si="3"/>
        <v>0</v>
      </c>
      <c r="U133" s="21"/>
      <c r="V133" s="21"/>
      <c r="W133" s="21"/>
      <c r="X133" s="21"/>
      <c r="Y133" s="21"/>
      <c r="Z133" s="21"/>
      <c r="AA133" s="21"/>
      <c r="AB133" s="21"/>
      <c r="AC133" s="21"/>
      <c r="AD133" s="21"/>
      <c r="AE133" s="21"/>
      <c r="AR133" s="158" t="s">
        <v>90</v>
      </c>
      <c r="AT133" s="158" t="s">
        <v>160</v>
      </c>
      <c r="AU133" s="158" t="s">
        <v>84</v>
      </c>
      <c r="AY133" s="8" t="s">
        <v>158</v>
      </c>
      <c r="BE133" s="159">
        <f t="shared" si="4"/>
        <v>0</v>
      </c>
      <c r="BF133" s="159">
        <f t="shared" si="5"/>
        <v>0</v>
      </c>
      <c r="BG133" s="159">
        <f t="shared" si="6"/>
        <v>0</v>
      </c>
      <c r="BH133" s="159">
        <f t="shared" si="7"/>
        <v>0</v>
      </c>
      <c r="BI133" s="159">
        <f t="shared" si="8"/>
        <v>0</v>
      </c>
      <c r="BJ133" s="8" t="s">
        <v>80</v>
      </c>
      <c r="BK133" s="159">
        <f t="shared" si="9"/>
        <v>0</v>
      </c>
      <c r="BL133" s="8" t="s">
        <v>90</v>
      </c>
      <c r="BM133" s="158" t="s">
        <v>442</v>
      </c>
    </row>
    <row r="134" spans="1:65" s="25" customFormat="1" ht="21.75" customHeight="1">
      <c r="A134" s="21"/>
      <c r="B134" s="22"/>
      <c r="C134" s="148" t="s">
        <v>176</v>
      </c>
      <c r="D134" s="148" t="s">
        <v>160</v>
      </c>
      <c r="E134" s="149" t="s">
        <v>1690</v>
      </c>
      <c r="F134" s="150" t="s">
        <v>1691</v>
      </c>
      <c r="G134" s="151" t="s">
        <v>183</v>
      </c>
      <c r="H134" s="152">
        <v>0.79</v>
      </c>
      <c r="I134" s="1"/>
      <c r="J134" s="153">
        <f t="shared" si="0"/>
        <v>0</v>
      </c>
      <c r="K134" s="150" t="s">
        <v>1</v>
      </c>
      <c r="L134" s="22"/>
      <c r="M134" s="154" t="s">
        <v>1</v>
      </c>
      <c r="N134" s="155" t="s">
        <v>40</v>
      </c>
      <c r="O134" s="49"/>
      <c r="P134" s="156">
        <f t="shared" si="1"/>
        <v>0</v>
      </c>
      <c r="Q134" s="156">
        <v>0</v>
      </c>
      <c r="R134" s="156">
        <f t="shared" si="2"/>
        <v>0</v>
      </c>
      <c r="S134" s="156">
        <v>0</v>
      </c>
      <c r="T134" s="157">
        <f t="shared" si="3"/>
        <v>0</v>
      </c>
      <c r="U134" s="21"/>
      <c r="V134" s="21"/>
      <c r="W134" s="21"/>
      <c r="X134" s="21"/>
      <c r="Y134" s="21"/>
      <c r="Z134" s="21"/>
      <c r="AA134" s="21"/>
      <c r="AB134" s="21"/>
      <c r="AC134" s="21"/>
      <c r="AD134" s="21"/>
      <c r="AE134" s="21"/>
      <c r="AR134" s="158" t="s">
        <v>90</v>
      </c>
      <c r="AT134" s="158" t="s">
        <v>160</v>
      </c>
      <c r="AU134" s="158" t="s">
        <v>84</v>
      </c>
      <c r="AY134" s="8" t="s">
        <v>158</v>
      </c>
      <c r="BE134" s="159">
        <f t="shared" si="4"/>
        <v>0</v>
      </c>
      <c r="BF134" s="159">
        <f t="shared" si="5"/>
        <v>0</v>
      </c>
      <c r="BG134" s="159">
        <f t="shared" si="6"/>
        <v>0</v>
      </c>
      <c r="BH134" s="159">
        <f t="shared" si="7"/>
        <v>0</v>
      </c>
      <c r="BI134" s="159">
        <f t="shared" si="8"/>
        <v>0</v>
      </c>
      <c r="BJ134" s="8" t="s">
        <v>80</v>
      </c>
      <c r="BK134" s="159">
        <f t="shared" si="9"/>
        <v>0</v>
      </c>
      <c r="BL134" s="8" t="s">
        <v>90</v>
      </c>
      <c r="BM134" s="158" t="s">
        <v>456</v>
      </c>
    </row>
    <row r="135" spans="1:65" s="135" customFormat="1" ht="22.7" customHeight="1">
      <c r="B135" s="136"/>
      <c r="D135" s="137" t="s">
        <v>74</v>
      </c>
      <c r="E135" s="146" t="s">
        <v>1692</v>
      </c>
      <c r="F135" s="146" t="s">
        <v>1693</v>
      </c>
      <c r="J135" s="147">
        <f>BK135</f>
        <v>0</v>
      </c>
      <c r="L135" s="136"/>
      <c r="M135" s="140"/>
      <c r="N135" s="141"/>
      <c r="O135" s="141"/>
      <c r="P135" s="142">
        <f>SUM(P136:P140)</f>
        <v>0</v>
      </c>
      <c r="Q135" s="141"/>
      <c r="R135" s="142">
        <f>SUM(R136:R140)</f>
        <v>0</v>
      </c>
      <c r="S135" s="141"/>
      <c r="T135" s="143">
        <f>SUM(T136:T140)</f>
        <v>0</v>
      </c>
      <c r="AR135" s="137" t="s">
        <v>84</v>
      </c>
      <c r="AT135" s="144" t="s">
        <v>74</v>
      </c>
      <c r="AU135" s="144" t="s">
        <v>80</v>
      </c>
      <c r="AY135" s="137" t="s">
        <v>158</v>
      </c>
      <c r="BK135" s="145">
        <f>SUM(BK136:BK140)</f>
        <v>0</v>
      </c>
    </row>
    <row r="136" spans="1:65" s="25" customFormat="1" ht="16.5" customHeight="1">
      <c r="A136" s="21"/>
      <c r="B136" s="22"/>
      <c r="C136" s="148" t="s">
        <v>262</v>
      </c>
      <c r="D136" s="148" t="s">
        <v>160</v>
      </c>
      <c r="E136" s="149" t="s">
        <v>1694</v>
      </c>
      <c r="F136" s="150" t="s">
        <v>1695</v>
      </c>
      <c r="G136" s="151" t="s">
        <v>173</v>
      </c>
      <c r="H136" s="152">
        <v>81</v>
      </c>
      <c r="I136" s="1"/>
      <c r="J136" s="153">
        <f>ROUND(I136*H136,2)</f>
        <v>0</v>
      </c>
      <c r="K136" s="150" t="s">
        <v>1</v>
      </c>
      <c r="L136" s="22"/>
      <c r="M136" s="154" t="s">
        <v>1</v>
      </c>
      <c r="N136" s="155" t="s">
        <v>40</v>
      </c>
      <c r="O136" s="49"/>
      <c r="P136" s="156">
        <f>O136*H136</f>
        <v>0</v>
      </c>
      <c r="Q136" s="156">
        <v>0</v>
      </c>
      <c r="R136" s="156">
        <f>Q136*H136</f>
        <v>0</v>
      </c>
      <c r="S136" s="156">
        <v>0</v>
      </c>
      <c r="T136" s="157">
        <f>S136*H136</f>
        <v>0</v>
      </c>
      <c r="U136" s="21"/>
      <c r="V136" s="21"/>
      <c r="W136" s="21"/>
      <c r="X136" s="21"/>
      <c r="Y136" s="21"/>
      <c r="Z136" s="21"/>
      <c r="AA136" s="21"/>
      <c r="AB136" s="21"/>
      <c r="AC136" s="21"/>
      <c r="AD136" s="21"/>
      <c r="AE136" s="21"/>
      <c r="AR136" s="158" t="s">
        <v>90</v>
      </c>
      <c r="AT136" s="158" t="s">
        <v>160</v>
      </c>
      <c r="AU136" s="158" t="s">
        <v>84</v>
      </c>
      <c r="AY136" s="8" t="s">
        <v>158</v>
      </c>
      <c r="BE136" s="159">
        <f>IF(N136="základní",J136,0)</f>
        <v>0</v>
      </c>
      <c r="BF136" s="159">
        <f>IF(N136="snížená",J136,0)</f>
        <v>0</v>
      </c>
      <c r="BG136" s="159">
        <f>IF(N136="zákl. přenesená",J136,0)</f>
        <v>0</v>
      </c>
      <c r="BH136" s="159">
        <f>IF(N136="sníž. přenesená",J136,0)</f>
        <v>0</v>
      </c>
      <c r="BI136" s="159">
        <f>IF(N136="nulová",J136,0)</f>
        <v>0</v>
      </c>
      <c r="BJ136" s="8" t="s">
        <v>80</v>
      </c>
      <c r="BK136" s="159">
        <f>ROUND(I136*H136,2)</f>
        <v>0</v>
      </c>
      <c r="BL136" s="8" t="s">
        <v>90</v>
      </c>
      <c r="BM136" s="158" t="s">
        <v>501</v>
      </c>
    </row>
    <row r="137" spans="1:65" s="25" customFormat="1" ht="16.5" customHeight="1">
      <c r="A137" s="21"/>
      <c r="B137" s="22"/>
      <c r="C137" s="148" t="s">
        <v>301</v>
      </c>
      <c r="D137" s="148" t="s">
        <v>160</v>
      </c>
      <c r="E137" s="149" t="s">
        <v>1696</v>
      </c>
      <c r="F137" s="150" t="s">
        <v>1697</v>
      </c>
      <c r="G137" s="151" t="s">
        <v>173</v>
      </c>
      <c r="H137" s="152">
        <v>26</v>
      </c>
      <c r="I137" s="1"/>
      <c r="J137" s="153">
        <f>ROUND(I137*H137,2)</f>
        <v>0</v>
      </c>
      <c r="K137" s="150" t="s">
        <v>1</v>
      </c>
      <c r="L137" s="22"/>
      <c r="M137" s="154" t="s">
        <v>1</v>
      </c>
      <c r="N137" s="155" t="s">
        <v>40</v>
      </c>
      <c r="O137" s="49"/>
      <c r="P137" s="156">
        <f>O137*H137</f>
        <v>0</v>
      </c>
      <c r="Q137" s="156">
        <v>0</v>
      </c>
      <c r="R137" s="156">
        <f>Q137*H137</f>
        <v>0</v>
      </c>
      <c r="S137" s="156">
        <v>0</v>
      </c>
      <c r="T137" s="157">
        <f>S137*H137</f>
        <v>0</v>
      </c>
      <c r="U137" s="21"/>
      <c r="V137" s="21"/>
      <c r="W137" s="21"/>
      <c r="X137" s="21"/>
      <c r="Y137" s="21"/>
      <c r="Z137" s="21"/>
      <c r="AA137" s="21"/>
      <c r="AB137" s="21"/>
      <c r="AC137" s="21"/>
      <c r="AD137" s="21"/>
      <c r="AE137" s="21"/>
      <c r="AR137" s="158" t="s">
        <v>90</v>
      </c>
      <c r="AT137" s="158" t="s">
        <v>160</v>
      </c>
      <c r="AU137" s="158" t="s">
        <v>84</v>
      </c>
      <c r="AY137" s="8" t="s">
        <v>158</v>
      </c>
      <c r="BE137" s="159">
        <f>IF(N137="základní",J137,0)</f>
        <v>0</v>
      </c>
      <c r="BF137" s="159">
        <f>IF(N137="snížená",J137,0)</f>
        <v>0</v>
      </c>
      <c r="BG137" s="159">
        <f>IF(N137="zákl. přenesená",J137,0)</f>
        <v>0</v>
      </c>
      <c r="BH137" s="159">
        <f>IF(N137="sníž. přenesená",J137,0)</f>
        <v>0</v>
      </c>
      <c r="BI137" s="159">
        <f>IF(N137="nulová",J137,0)</f>
        <v>0</v>
      </c>
      <c r="BJ137" s="8" t="s">
        <v>80</v>
      </c>
      <c r="BK137" s="159">
        <f>ROUND(I137*H137,2)</f>
        <v>0</v>
      </c>
      <c r="BL137" s="8" t="s">
        <v>90</v>
      </c>
      <c r="BM137" s="158" t="s">
        <v>509</v>
      </c>
    </row>
    <row r="138" spans="1:65" s="25" customFormat="1" ht="21.75" customHeight="1">
      <c r="A138" s="21"/>
      <c r="B138" s="22"/>
      <c r="C138" s="148" t="s">
        <v>8</v>
      </c>
      <c r="D138" s="148" t="s">
        <v>160</v>
      </c>
      <c r="E138" s="149" t="s">
        <v>1698</v>
      </c>
      <c r="F138" s="150" t="s">
        <v>1699</v>
      </c>
      <c r="G138" s="151" t="s">
        <v>173</v>
      </c>
      <c r="H138" s="152">
        <v>39</v>
      </c>
      <c r="I138" s="1"/>
      <c r="J138" s="153">
        <f>ROUND(I138*H138,2)</f>
        <v>0</v>
      </c>
      <c r="K138" s="150" t="s">
        <v>1</v>
      </c>
      <c r="L138" s="22"/>
      <c r="M138" s="154" t="s">
        <v>1</v>
      </c>
      <c r="N138" s="155" t="s">
        <v>40</v>
      </c>
      <c r="O138" s="49"/>
      <c r="P138" s="156">
        <f>O138*H138</f>
        <v>0</v>
      </c>
      <c r="Q138" s="156">
        <v>0</v>
      </c>
      <c r="R138" s="156">
        <f>Q138*H138</f>
        <v>0</v>
      </c>
      <c r="S138" s="156">
        <v>0</v>
      </c>
      <c r="T138" s="157">
        <f>S138*H138</f>
        <v>0</v>
      </c>
      <c r="U138" s="21"/>
      <c r="V138" s="21"/>
      <c r="W138" s="21"/>
      <c r="X138" s="21"/>
      <c r="Y138" s="21"/>
      <c r="Z138" s="21"/>
      <c r="AA138" s="21"/>
      <c r="AB138" s="21"/>
      <c r="AC138" s="21"/>
      <c r="AD138" s="21"/>
      <c r="AE138" s="21"/>
      <c r="AR138" s="158" t="s">
        <v>90</v>
      </c>
      <c r="AT138" s="158" t="s">
        <v>160</v>
      </c>
      <c r="AU138" s="158" t="s">
        <v>84</v>
      </c>
      <c r="AY138" s="8" t="s">
        <v>158</v>
      </c>
      <c r="BE138" s="159">
        <f>IF(N138="základní",J138,0)</f>
        <v>0</v>
      </c>
      <c r="BF138" s="159">
        <f>IF(N138="snížená",J138,0)</f>
        <v>0</v>
      </c>
      <c r="BG138" s="159">
        <f>IF(N138="zákl. přenesená",J138,0)</f>
        <v>0</v>
      </c>
      <c r="BH138" s="159">
        <f>IF(N138="sníž. přenesená",J138,0)</f>
        <v>0</v>
      </c>
      <c r="BI138" s="159">
        <f>IF(N138="nulová",J138,0)</f>
        <v>0</v>
      </c>
      <c r="BJ138" s="8" t="s">
        <v>80</v>
      </c>
      <c r="BK138" s="159">
        <f>ROUND(I138*H138,2)</f>
        <v>0</v>
      </c>
      <c r="BL138" s="8" t="s">
        <v>90</v>
      </c>
      <c r="BM138" s="158" t="s">
        <v>519</v>
      </c>
    </row>
    <row r="139" spans="1:65" s="25" customFormat="1" ht="16.5" customHeight="1">
      <c r="A139" s="21"/>
      <c r="B139" s="22"/>
      <c r="C139" s="148" t="s">
        <v>403</v>
      </c>
      <c r="D139" s="148" t="s">
        <v>160</v>
      </c>
      <c r="E139" s="149" t="s">
        <v>1700</v>
      </c>
      <c r="F139" s="150" t="s">
        <v>1701</v>
      </c>
      <c r="G139" s="151" t="s">
        <v>1687</v>
      </c>
      <c r="H139" s="152">
        <v>67</v>
      </c>
      <c r="I139" s="1"/>
      <c r="J139" s="153">
        <f>ROUND(I139*H139,2)</f>
        <v>0</v>
      </c>
      <c r="K139" s="150" t="s">
        <v>1</v>
      </c>
      <c r="L139" s="22"/>
      <c r="M139" s="154" t="s">
        <v>1</v>
      </c>
      <c r="N139" s="155" t="s">
        <v>40</v>
      </c>
      <c r="O139" s="49"/>
      <c r="P139" s="156">
        <f>O139*H139</f>
        <v>0</v>
      </c>
      <c r="Q139" s="156">
        <v>0</v>
      </c>
      <c r="R139" s="156">
        <f>Q139*H139</f>
        <v>0</v>
      </c>
      <c r="S139" s="156">
        <v>0</v>
      </c>
      <c r="T139" s="157">
        <f>S139*H139</f>
        <v>0</v>
      </c>
      <c r="U139" s="21"/>
      <c r="V139" s="21"/>
      <c r="W139" s="21"/>
      <c r="X139" s="21"/>
      <c r="Y139" s="21"/>
      <c r="Z139" s="21"/>
      <c r="AA139" s="21"/>
      <c r="AB139" s="21"/>
      <c r="AC139" s="21"/>
      <c r="AD139" s="21"/>
      <c r="AE139" s="21"/>
      <c r="AR139" s="158" t="s">
        <v>90</v>
      </c>
      <c r="AT139" s="158" t="s">
        <v>160</v>
      </c>
      <c r="AU139" s="158" t="s">
        <v>84</v>
      </c>
      <c r="AY139" s="8" t="s">
        <v>158</v>
      </c>
      <c r="BE139" s="159">
        <f>IF(N139="základní",J139,0)</f>
        <v>0</v>
      </c>
      <c r="BF139" s="159">
        <f>IF(N139="snížená",J139,0)</f>
        <v>0</v>
      </c>
      <c r="BG139" s="159">
        <f>IF(N139="zákl. přenesená",J139,0)</f>
        <v>0</v>
      </c>
      <c r="BH139" s="159">
        <f>IF(N139="sníž. přenesená",J139,0)</f>
        <v>0</v>
      </c>
      <c r="BI139" s="159">
        <f>IF(N139="nulová",J139,0)</f>
        <v>0</v>
      </c>
      <c r="BJ139" s="8" t="s">
        <v>80</v>
      </c>
      <c r="BK139" s="159">
        <f>ROUND(I139*H139,2)</f>
        <v>0</v>
      </c>
      <c r="BL139" s="8" t="s">
        <v>90</v>
      </c>
      <c r="BM139" s="158" t="s">
        <v>527</v>
      </c>
    </row>
    <row r="140" spans="1:65" s="25" customFormat="1" ht="16.5" customHeight="1">
      <c r="A140" s="21"/>
      <c r="B140" s="22"/>
      <c r="C140" s="148" t="s">
        <v>408</v>
      </c>
      <c r="D140" s="148" t="s">
        <v>160</v>
      </c>
      <c r="E140" s="149" t="s">
        <v>1702</v>
      </c>
      <c r="F140" s="150" t="s">
        <v>1703</v>
      </c>
      <c r="G140" s="151" t="s">
        <v>183</v>
      </c>
      <c r="H140" s="152">
        <v>2.3E-2</v>
      </c>
      <c r="I140" s="1"/>
      <c r="J140" s="153">
        <f>ROUND(I140*H140,2)</f>
        <v>0</v>
      </c>
      <c r="K140" s="150" t="s">
        <v>1</v>
      </c>
      <c r="L140" s="22"/>
      <c r="M140" s="154" t="s">
        <v>1</v>
      </c>
      <c r="N140" s="155" t="s">
        <v>40</v>
      </c>
      <c r="O140" s="49"/>
      <c r="P140" s="156">
        <f>O140*H140</f>
        <v>0</v>
      </c>
      <c r="Q140" s="156">
        <v>0</v>
      </c>
      <c r="R140" s="156">
        <f>Q140*H140</f>
        <v>0</v>
      </c>
      <c r="S140" s="156">
        <v>0</v>
      </c>
      <c r="T140" s="157">
        <f>S140*H140</f>
        <v>0</v>
      </c>
      <c r="U140" s="21"/>
      <c r="V140" s="21"/>
      <c r="W140" s="21"/>
      <c r="X140" s="21"/>
      <c r="Y140" s="21"/>
      <c r="Z140" s="21"/>
      <c r="AA140" s="21"/>
      <c r="AB140" s="21"/>
      <c r="AC140" s="21"/>
      <c r="AD140" s="21"/>
      <c r="AE140" s="21"/>
      <c r="AR140" s="158" t="s">
        <v>90</v>
      </c>
      <c r="AT140" s="158" t="s">
        <v>160</v>
      </c>
      <c r="AU140" s="158" t="s">
        <v>84</v>
      </c>
      <c r="AY140" s="8" t="s">
        <v>158</v>
      </c>
      <c r="BE140" s="159">
        <f>IF(N140="základní",J140,0)</f>
        <v>0</v>
      </c>
      <c r="BF140" s="159">
        <f>IF(N140="snížená",J140,0)</f>
        <v>0</v>
      </c>
      <c r="BG140" s="159">
        <f>IF(N140="zákl. přenesená",J140,0)</f>
        <v>0</v>
      </c>
      <c r="BH140" s="159">
        <f>IF(N140="sníž. přenesená",J140,0)</f>
        <v>0</v>
      </c>
      <c r="BI140" s="159">
        <f>IF(N140="nulová",J140,0)</f>
        <v>0</v>
      </c>
      <c r="BJ140" s="8" t="s">
        <v>80</v>
      </c>
      <c r="BK140" s="159">
        <f>ROUND(I140*H140,2)</f>
        <v>0</v>
      </c>
      <c r="BL140" s="8" t="s">
        <v>90</v>
      </c>
      <c r="BM140" s="158" t="s">
        <v>536</v>
      </c>
    </row>
    <row r="141" spans="1:65" s="135" customFormat="1" ht="22.7" customHeight="1">
      <c r="B141" s="136"/>
      <c r="D141" s="137" t="s">
        <v>74</v>
      </c>
      <c r="E141" s="146" t="s">
        <v>1704</v>
      </c>
      <c r="F141" s="146" t="s">
        <v>1705</v>
      </c>
      <c r="J141" s="147">
        <f>BK141</f>
        <v>0</v>
      </c>
      <c r="L141" s="136"/>
      <c r="M141" s="140"/>
      <c r="N141" s="141"/>
      <c r="O141" s="141"/>
      <c r="P141" s="142">
        <f>SUM(P142:P162)</f>
        <v>0</v>
      </c>
      <c r="Q141" s="141"/>
      <c r="R141" s="142">
        <f>SUM(R142:R162)</f>
        <v>0</v>
      </c>
      <c r="S141" s="141"/>
      <c r="T141" s="143">
        <f>SUM(T142:T162)</f>
        <v>0</v>
      </c>
      <c r="AR141" s="137" t="s">
        <v>84</v>
      </c>
      <c r="AT141" s="144" t="s">
        <v>74</v>
      </c>
      <c r="AU141" s="144" t="s">
        <v>80</v>
      </c>
      <c r="AY141" s="137" t="s">
        <v>158</v>
      </c>
      <c r="BK141" s="145">
        <f>SUM(BK142:BK162)</f>
        <v>0</v>
      </c>
    </row>
    <row r="142" spans="1:65" s="25" customFormat="1" ht="16.5" customHeight="1">
      <c r="A142" s="21"/>
      <c r="B142" s="22"/>
      <c r="C142" s="148" t="s">
        <v>414</v>
      </c>
      <c r="D142" s="148" t="s">
        <v>160</v>
      </c>
      <c r="E142" s="149" t="s">
        <v>1706</v>
      </c>
      <c r="F142" s="150" t="s">
        <v>1707</v>
      </c>
      <c r="G142" s="151" t="s">
        <v>173</v>
      </c>
      <c r="H142" s="152">
        <v>27</v>
      </c>
      <c r="I142" s="1"/>
      <c r="J142" s="153">
        <f t="shared" ref="J142:J162" si="10">ROUND(I142*H142,2)</f>
        <v>0</v>
      </c>
      <c r="K142" s="150" t="s">
        <v>1</v>
      </c>
      <c r="L142" s="22"/>
      <c r="M142" s="154" t="s">
        <v>1</v>
      </c>
      <c r="N142" s="155" t="s">
        <v>40</v>
      </c>
      <c r="O142" s="49"/>
      <c r="P142" s="156">
        <f t="shared" ref="P142:P162" si="11">O142*H142</f>
        <v>0</v>
      </c>
      <c r="Q142" s="156">
        <v>0</v>
      </c>
      <c r="R142" s="156">
        <f t="shared" ref="R142:R162" si="12">Q142*H142</f>
        <v>0</v>
      </c>
      <c r="S142" s="156">
        <v>0</v>
      </c>
      <c r="T142" s="157">
        <f t="shared" ref="T142:T162" si="13">S142*H142</f>
        <v>0</v>
      </c>
      <c r="U142" s="21"/>
      <c r="V142" s="21"/>
      <c r="W142" s="21"/>
      <c r="X142" s="21"/>
      <c r="Y142" s="21"/>
      <c r="Z142" s="21"/>
      <c r="AA142" s="21"/>
      <c r="AB142" s="21"/>
      <c r="AC142" s="21"/>
      <c r="AD142" s="21"/>
      <c r="AE142" s="21"/>
      <c r="AR142" s="158" t="s">
        <v>90</v>
      </c>
      <c r="AT142" s="158" t="s">
        <v>160</v>
      </c>
      <c r="AU142" s="158" t="s">
        <v>84</v>
      </c>
      <c r="AY142" s="8" t="s">
        <v>158</v>
      </c>
      <c r="BE142" s="159">
        <f t="shared" ref="BE142:BE162" si="14">IF(N142="základní",J142,0)</f>
        <v>0</v>
      </c>
      <c r="BF142" s="159">
        <f t="shared" ref="BF142:BF162" si="15">IF(N142="snížená",J142,0)</f>
        <v>0</v>
      </c>
      <c r="BG142" s="159">
        <f t="shared" ref="BG142:BG162" si="16">IF(N142="zákl. přenesená",J142,0)</f>
        <v>0</v>
      </c>
      <c r="BH142" s="159">
        <f t="shared" ref="BH142:BH162" si="17">IF(N142="sníž. přenesená",J142,0)</f>
        <v>0</v>
      </c>
      <c r="BI142" s="159">
        <f t="shared" ref="BI142:BI162" si="18">IF(N142="nulová",J142,0)</f>
        <v>0</v>
      </c>
      <c r="BJ142" s="8" t="s">
        <v>80</v>
      </c>
      <c r="BK142" s="159">
        <f t="shared" ref="BK142:BK162" si="19">ROUND(I142*H142,2)</f>
        <v>0</v>
      </c>
      <c r="BL142" s="8" t="s">
        <v>90</v>
      </c>
      <c r="BM142" s="158" t="s">
        <v>544</v>
      </c>
    </row>
    <row r="143" spans="1:65" s="25" customFormat="1" ht="16.5" customHeight="1">
      <c r="A143" s="21"/>
      <c r="B143" s="22"/>
      <c r="C143" s="148" t="s">
        <v>420</v>
      </c>
      <c r="D143" s="148" t="s">
        <v>160</v>
      </c>
      <c r="E143" s="149" t="s">
        <v>1708</v>
      </c>
      <c r="F143" s="150" t="s">
        <v>1709</v>
      </c>
      <c r="G143" s="151" t="s">
        <v>173</v>
      </c>
      <c r="H143" s="152">
        <v>4</v>
      </c>
      <c r="I143" s="1"/>
      <c r="J143" s="153">
        <f t="shared" si="10"/>
        <v>0</v>
      </c>
      <c r="K143" s="150" t="s">
        <v>1</v>
      </c>
      <c r="L143" s="22"/>
      <c r="M143" s="154" t="s">
        <v>1</v>
      </c>
      <c r="N143" s="155" t="s">
        <v>40</v>
      </c>
      <c r="O143" s="49"/>
      <c r="P143" s="156">
        <f t="shared" si="11"/>
        <v>0</v>
      </c>
      <c r="Q143" s="156">
        <v>0</v>
      </c>
      <c r="R143" s="156">
        <f t="shared" si="12"/>
        <v>0</v>
      </c>
      <c r="S143" s="156">
        <v>0</v>
      </c>
      <c r="T143" s="157">
        <f t="shared" si="13"/>
        <v>0</v>
      </c>
      <c r="U143" s="21"/>
      <c r="V143" s="21"/>
      <c r="W143" s="21"/>
      <c r="X143" s="21"/>
      <c r="Y143" s="21"/>
      <c r="Z143" s="21"/>
      <c r="AA143" s="21"/>
      <c r="AB143" s="21"/>
      <c r="AC143" s="21"/>
      <c r="AD143" s="21"/>
      <c r="AE143" s="21"/>
      <c r="AR143" s="158" t="s">
        <v>90</v>
      </c>
      <c r="AT143" s="158" t="s">
        <v>160</v>
      </c>
      <c r="AU143" s="158" t="s">
        <v>84</v>
      </c>
      <c r="AY143" s="8" t="s">
        <v>158</v>
      </c>
      <c r="BE143" s="159">
        <f t="shared" si="14"/>
        <v>0</v>
      </c>
      <c r="BF143" s="159">
        <f t="shared" si="15"/>
        <v>0</v>
      </c>
      <c r="BG143" s="159">
        <f t="shared" si="16"/>
        <v>0</v>
      </c>
      <c r="BH143" s="159">
        <f t="shared" si="17"/>
        <v>0</v>
      </c>
      <c r="BI143" s="159">
        <f t="shared" si="18"/>
        <v>0</v>
      </c>
      <c r="BJ143" s="8" t="s">
        <v>80</v>
      </c>
      <c r="BK143" s="159">
        <f t="shared" si="19"/>
        <v>0</v>
      </c>
      <c r="BL143" s="8" t="s">
        <v>90</v>
      </c>
      <c r="BM143" s="158" t="s">
        <v>554</v>
      </c>
    </row>
    <row r="144" spans="1:65" s="25" customFormat="1" ht="16.5" customHeight="1">
      <c r="A144" s="21"/>
      <c r="B144" s="22"/>
      <c r="C144" s="148" t="s">
        <v>426</v>
      </c>
      <c r="D144" s="148" t="s">
        <v>160</v>
      </c>
      <c r="E144" s="149" t="s">
        <v>1710</v>
      </c>
      <c r="F144" s="150" t="s">
        <v>1711</v>
      </c>
      <c r="G144" s="151" t="s">
        <v>173</v>
      </c>
      <c r="H144" s="152">
        <v>10</v>
      </c>
      <c r="I144" s="1"/>
      <c r="J144" s="153">
        <f t="shared" si="10"/>
        <v>0</v>
      </c>
      <c r="K144" s="150" t="s">
        <v>1</v>
      </c>
      <c r="L144" s="22"/>
      <c r="M144" s="154" t="s">
        <v>1</v>
      </c>
      <c r="N144" s="155" t="s">
        <v>40</v>
      </c>
      <c r="O144" s="49"/>
      <c r="P144" s="156">
        <f t="shared" si="11"/>
        <v>0</v>
      </c>
      <c r="Q144" s="156">
        <v>0</v>
      </c>
      <c r="R144" s="156">
        <f t="shared" si="12"/>
        <v>0</v>
      </c>
      <c r="S144" s="156">
        <v>0</v>
      </c>
      <c r="T144" s="157">
        <f t="shared" si="13"/>
        <v>0</v>
      </c>
      <c r="U144" s="21"/>
      <c r="V144" s="21"/>
      <c r="W144" s="21"/>
      <c r="X144" s="21"/>
      <c r="Y144" s="21"/>
      <c r="Z144" s="21"/>
      <c r="AA144" s="21"/>
      <c r="AB144" s="21"/>
      <c r="AC144" s="21"/>
      <c r="AD144" s="21"/>
      <c r="AE144" s="21"/>
      <c r="AR144" s="158" t="s">
        <v>90</v>
      </c>
      <c r="AT144" s="158" t="s">
        <v>160</v>
      </c>
      <c r="AU144" s="158" t="s">
        <v>84</v>
      </c>
      <c r="AY144" s="8" t="s">
        <v>158</v>
      </c>
      <c r="BE144" s="159">
        <f t="shared" si="14"/>
        <v>0</v>
      </c>
      <c r="BF144" s="159">
        <f t="shared" si="15"/>
        <v>0</v>
      </c>
      <c r="BG144" s="159">
        <f t="shared" si="16"/>
        <v>0</v>
      </c>
      <c r="BH144" s="159">
        <f t="shared" si="17"/>
        <v>0</v>
      </c>
      <c r="BI144" s="159">
        <f t="shared" si="18"/>
        <v>0</v>
      </c>
      <c r="BJ144" s="8" t="s">
        <v>80</v>
      </c>
      <c r="BK144" s="159">
        <f t="shared" si="19"/>
        <v>0</v>
      </c>
      <c r="BL144" s="8" t="s">
        <v>90</v>
      </c>
      <c r="BM144" s="158" t="s">
        <v>570</v>
      </c>
    </row>
    <row r="145" spans="1:65" s="25" customFormat="1" ht="16.5" customHeight="1">
      <c r="A145" s="21"/>
      <c r="B145" s="22"/>
      <c r="C145" s="148" t="s">
        <v>7</v>
      </c>
      <c r="D145" s="148" t="s">
        <v>160</v>
      </c>
      <c r="E145" s="149" t="s">
        <v>1712</v>
      </c>
      <c r="F145" s="150" t="s">
        <v>1713</v>
      </c>
      <c r="G145" s="151" t="s">
        <v>173</v>
      </c>
      <c r="H145" s="152">
        <v>4</v>
      </c>
      <c r="I145" s="1"/>
      <c r="J145" s="153">
        <f t="shared" si="10"/>
        <v>0</v>
      </c>
      <c r="K145" s="150" t="s">
        <v>1</v>
      </c>
      <c r="L145" s="22"/>
      <c r="M145" s="154" t="s">
        <v>1</v>
      </c>
      <c r="N145" s="155" t="s">
        <v>40</v>
      </c>
      <c r="O145" s="49"/>
      <c r="P145" s="156">
        <f t="shared" si="11"/>
        <v>0</v>
      </c>
      <c r="Q145" s="156">
        <v>0</v>
      </c>
      <c r="R145" s="156">
        <f t="shared" si="12"/>
        <v>0</v>
      </c>
      <c r="S145" s="156">
        <v>0</v>
      </c>
      <c r="T145" s="157">
        <f t="shared" si="13"/>
        <v>0</v>
      </c>
      <c r="U145" s="21"/>
      <c r="V145" s="21"/>
      <c r="W145" s="21"/>
      <c r="X145" s="21"/>
      <c r="Y145" s="21"/>
      <c r="Z145" s="21"/>
      <c r="AA145" s="21"/>
      <c r="AB145" s="21"/>
      <c r="AC145" s="21"/>
      <c r="AD145" s="21"/>
      <c r="AE145" s="21"/>
      <c r="AR145" s="158" t="s">
        <v>90</v>
      </c>
      <c r="AT145" s="158" t="s">
        <v>160</v>
      </c>
      <c r="AU145" s="158" t="s">
        <v>84</v>
      </c>
      <c r="AY145" s="8" t="s">
        <v>158</v>
      </c>
      <c r="BE145" s="159">
        <f t="shared" si="14"/>
        <v>0</v>
      </c>
      <c r="BF145" s="159">
        <f t="shared" si="15"/>
        <v>0</v>
      </c>
      <c r="BG145" s="159">
        <f t="shared" si="16"/>
        <v>0</v>
      </c>
      <c r="BH145" s="159">
        <f t="shared" si="17"/>
        <v>0</v>
      </c>
      <c r="BI145" s="159">
        <f t="shared" si="18"/>
        <v>0</v>
      </c>
      <c r="BJ145" s="8" t="s">
        <v>80</v>
      </c>
      <c r="BK145" s="159">
        <f t="shared" si="19"/>
        <v>0</v>
      </c>
      <c r="BL145" s="8" t="s">
        <v>90</v>
      </c>
      <c r="BM145" s="158" t="s">
        <v>581</v>
      </c>
    </row>
    <row r="146" spans="1:65" s="25" customFormat="1" ht="16.5" customHeight="1">
      <c r="A146" s="21"/>
      <c r="B146" s="22"/>
      <c r="C146" s="148" t="s">
        <v>442</v>
      </c>
      <c r="D146" s="148" t="s">
        <v>160</v>
      </c>
      <c r="E146" s="149" t="s">
        <v>1714</v>
      </c>
      <c r="F146" s="150" t="s">
        <v>1715</v>
      </c>
      <c r="G146" s="151" t="s">
        <v>173</v>
      </c>
      <c r="H146" s="152">
        <v>14</v>
      </c>
      <c r="I146" s="1"/>
      <c r="J146" s="153">
        <f t="shared" si="10"/>
        <v>0</v>
      </c>
      <c r="K146" s="150" t="s">
        <v>1</v>
      </c>
      <c r="L146" s="22"/>
      <c r="M146" s="154" t="s">
        <v>1</v>
      </c>
      <c r="N146" s="155" t="s">
        <v>40</v>
      </c>
      <c r="O146" s="49"/>
      <c r="P146" s="156">
        <f t="shared" si="11"/>
        <v>0</v>
      </c>
      <c r="Q146" s="156">
        <v>0</v>
      </c>
      <c r="R146" s="156">
        <f t="shared" si="12"/>
        <v>0</v>
      </c>
      <c r="S146" s="156">
        <v>0</v>
      </c>
      <c r="T146" s="157">
        <f t="shared" si="13"/>
        <v>0</v>
      </c>
      <c r="U146" s="21"/>
      <c r="V146" s="21"/>
      <c r="W146" s="21"/>
      <c r="X146" s="21"/>
      <c r="Y146" s="21"/>
      <c r="Z146" s="21"/>
      <c r="AA146" s="21"/>
      <c r="AB146" s="21"/>
      <c r="AC146" s="21"/>
      <c r="AD146" s="21"/>
      <c r="AE146" s="21"/>
      <c r="AR146" s="158" t="s">
        <v>90</v>
      </c>
      <c r="AT146" s="158" t="s">
        <v>160</v>
      </c>
      <c r="AU146" s="158" t="s">
        <v>84</v>
      </c>
      <c r="AY146" s="8" t="s">
        <v>158</v>
      </c>
      <c r="BE146" s="159">
        <f t="shared" si="14"/>
        <v>0</v>
      </c>
      <c r="BF146" s="159">
        <f t="shared" si="15"/>
        <v>0</v>
      </c>
      <c r="BG146" s="159">
        <f t="shared" si="16"/>
        <v>0</v>
      </c>
      <c r="BH146" s="159">
        <f t="shared" si="17"/>
        <v>0</v>
      </c>
      <c r="BI146" s="159">
        <f t="shared" si="18"/>
        <v>0</v>
      </c>
      <c r="BJ146" s="8" t="s">
        <v>80</v>
      </c>
      <c r="BK146" s="159">
        <f t="shared" si="19"/>
        <v>0</v>
      </c>
      <c r="BL146" s="8" t="s">
        <v>90</v>
      </c>
      <c r="BM146" s="158" t="s">
        <v>590</v>
      </c>
    </row>
    <row r="147" spans="1:65" s="25" customFormat="1" ht="16.5" customHeight="1">
      <c r="A147" s="21"/>
      <c r="B147" s="22"/>
      <c r="C147" s="148" t="s">
        <v>446</v>
      </c>
      <c r="D147" s="148" t="s">
        <v>160</v>
      </c>
      <c r="E147" s="149" t="s">
        <v>1716</v>
      </c>
      <c r="F147" s="150" t="s">
        <v>1717</v>
      </c>
      <c r="G147" s="151" t="s">
        <v>173</v>
      </c>
      <c r="H147" s="152">
        <v>9</v>
      </c>
      <c r="I147" s="1"/>
      <c r="J147" s="153">
        <f t="shared" si="10"/>
        <v>0</v>
      </c>
      <c r="K147" s="150" t="s">
        <v>1</v>
      </c>
      <c r="L147" s="22"/>
      <c r="M147" s="154" t="s">
        <v>1</v>
      </c>
      <c r="N147" s="155" t="s">
        <v>40</v>
      </c>
      <c r="O147" s="49"/>
      <c r="P147" s="156">
        <f t="shared" si="11"/>
        <v>0</v>
      </c>
      <c r="Q147" s="156">
        <v>0</v>
      </c>
      <c r="R147" s="156">
        <f t="shared" si="12"/>
        <v>0</v>
      </c>
      <c r="S147" s="156">
        <v>0</v>
      </c>
      <c r="T147" s="157">
        <f t="shared" si="13"/>
        <v>0</v>
      </c>
      <c r="U147" s="21"/>
      <c r="V147" s="21"/>
      <c r="W147" s="21"/>
      <c r="X147" s="21"/>
      <c r="Y147" s="21"/>
      <c r="Z147" s="21"/>
      <c r="AA147" s="21"/>
      <c r="AB147" s="21"/>
      <c r="AC147" s="21"/>
      <c r="AD147" s="21"/>
      <c r="AE147" s="21"/>
      <c r="AR147" s="158" t="s">
        <v>90</v>
      </c>
      <c r="AT147" s="158" t="s">
        <v>160</v>
      </c>
      <c r="AU147" s="158" t="s">
        <v>84</v>
      </c>
      <c r="AY147" s="8" t="s">
        <v>158</v>
      </c>
      <c r="BE147" s="159">
        <f t="shared" si="14"/>
        <v>0</v>
      </c>
      <c r="BF147" s="159">
        <f t="shared" si="15"/>
        <v>0</v>
      </c>
      <c r="BG147" s="159">
        <f t="shared" si="16"/>
        <v>0</v>
      </c>
      <c r="BH147" s="159">
        <f t="shared" si="17"/>
        <v>0</v>
      </c>
      <c r="BI147" s="159">
        <f t="shared" si="18"/>
        <v>0</v>
      </c>
      <c r="BJ147" s="8" t="s">
        <v>80</v>
      </c>
      <c r="BK147" s="159">
        <f t="shared" si="19"/>
        <v>0</v>
      </c>
      <c r="BL147" s="8" t="s">
        <v>90</v>
      </c>
      <c r="BM147" s="158" t="s">
        <v>620</v>
      </c>
    </row>
    <row r="148" spans="1:65" s="25" customFormat="1" ht="16.5" customHeight="1">
      <c r="A148" s="21"/>
      <c r="B148" s="22"/>
      <c r="C148" s="148" t="s">
        <v>456</v>
      </c>
      <c r="D148" s="148" t="s">
        <v>160</v>
      </c>
      <c r="E148" s="149" t="s">
        <v>1718</v>
      </c>
      <c r="F148" s="150" t="s">
        <v>1719</v>
      </c>
      <c r="G148" s="151" t="s">
        <v>173</v>
      </c>
      <c r="H148" s="152">
        <v>11</v>
      </c>
      <c r="I148" s="1"/>
      <c r="J148" s="153">
        <f t="shared" si="10"/>
        <v>0</v>
      </c>
      <c r="K148" s="150" t="s">
        <v>1</v>
      </c>
      <c r="L148" s="22"/>
      <c r="M148" s="154" t="s">
        <v>1</v>
      </c>
      <c r="N148" s="155" t="s">
        <v>40</v>
      </c>
      <c r="O148" s="49"/>
      <c r="P148" s="156">
        <f t="shared" si="11"/>
        <v>0</v>
      </c>
      <c r="Q148" s="156">
        <v>0</v>
      </c>
      <c r="R148" s="156">
        <f t="shared" si="12"/>
        <v>0</v>
      </c>
      <c r="S148" s="156">
        <v>0</v>
      </c>
      <c r="T148" s="157">
        <f t="shared" si="13"/>
        <v>0</v>
      </c>
      <c r="U148" s="21"/>
      <c r="V148" s="21"/>
      <c r="W148" s="21"/>
      <c r="X148" s="21"/>
      <c r="Y148" s="21"/>
      <c r="Z148" s="21"/>
      <c r="AA148" s="21"/>
      <c r="AB148" s="21"/>
      <c r="AC148" s="21"/>
      <c r="AD148" s="21"/>
      <c r="AE148" s="21"/>
      <c r="AR148" s="158" t="s">
        <v>90</v>
      </c>
      <c r="AT148" s="158" t="s">
        <v>160</v>
      </c>
      <c r="AU148" s="158" t="s">
        <v>84</v>
      </c>
      <c r="AY148" s="8" t="s">
        <v>158</v>
      </c>
      <c r="BE148" s="159">
        <f t="shared" si="14"/>
        <v>0</v>
      </c>
      <c r="BF148" s="159">
        <f t="shared" si="15"/>
        <v>0</v>
      </c>
      <c r="BG148" s="159">
        <f t="shared" si="16"/>
        <v>0</v>
      </c>
      <c r="BH148" s="159">
        <f t="shared" si="17"/>
        <v>0</v>
      </c>
      <c r="BI148" s="159">
        <f t="shared" si="18"/>
        <v>0</v>
      </c>
      <c r="BJ148" s="8" t="s">
        <v>80</v>
      </c>
      <c r="BK148" s="159">
        <f t="shared" si="19"/>
        <v>0</v>
      </c>
      <c r="BL148" s="8" t="s">
        <v>90</v>
      </c>
      <c r="BM148" s="158" t="s">
        <v>650</v>
      </c>
    </row>
    <row r="149" spans="1:65" s="25" customFormat="1" ht="16.5" customHeight="1">
      <c r="A149" s="21"/>
      <c r="B149" s="22"/>
      <c r="C149" s="148" t="s">
        <v>497</v>
      </c>
      <c r="D149" s="148" t="s">
        <v>160</v>
      </c>
      <c r="E149" s="149" t="s">
        <v>1720</v>
      </c>
      <c r="F149" s="150" t="s">
        <v>1721</v>
      </c>
      <c r="G149" s="151" t="s">
        <v>173</v>
      </c>
      <c r="H149" s="152">
        <v>1</v>
      </c>
      <c r="I149" s="1"/>
      <c r="J149" s="153">
        <f t="shared" si="10"/>
        <v>0</v>
      </c>
      <c r="K149" s="150" t="s">
        <v>1</v>
      </c>
      <c r="L149" s="22"/>
      <c r="M149" s="154" t="s">
        <v>1</v>
      </c>
      <c r="N149" s="155" t="s">
        <v>40</v>
      </c>
      <c r="O149" s="49"/>
      <c r="P149" s="156">
        <f t="shared" si="11"/>
        <v>0</v>
      </c>
      <c r="Q149" s="156">
        <v>0</v>
      </c>
      <c r="R149" s="156">
        <f t="shared" si="12"/>
        <v>0</v>
      </c>
      <c r="S149" s="156">
        <v>0</v>
      </c>
      <c r="T149" s="157">
        <f t="shared" si="13"/>
        <v>0</v>
      </c>
      <c r="U149" s="21"/>
      <c r="V149" s="21"/>
      <c r="W149" s="21"/>
      <c r="X149" s="21"/>
      <c r="Y149" s="21"/>
      <c r="Z149" s="21"/>
      <c r="AA149" s="21"/>
      <c r="AB149" s="21"/>
      <c r="AC149" s="21"/>
      <c r="AD149" s="21"/>
      <c r="AE149" s="21"/>
      <c r="AR149" s="158" t="s">
        <v>90</v>
      </c>
      <c r="AT149" s="158" t="s">
        <v>160</v>
      </c>
      <c r="AU149" s="158" t="s">
        <v>84</v>
      </c>
      <c r="AY149" s="8" t="s">
        <v>158</v>
      </c>
      <c r="BE149" s="159">
        <f t="shared" si="14"/>
        <v>0</v>
      </c>
      <c r="BF149" s="159">
        <f t="shared" si="15"/>
        <v>0</v>
      </c>
      <c r="BG149" s="159">
        <f t="shared" si="16"/>
        <v>0</v>
      </c>
      <c r="BH149" s="159">
        <f t="shared" si="17"/>
        <v>0</v>
      </c>
      <c r="BI149" s="159">
        <f t="shared" si="18"/>
        <v>0</v>
      </c>
      <c r="BJ149" s="8" t="s">
        <v>80</v>
      </c>
      <c r="BK149" s="159">
        <f t="shared" si="19"/>
        <v>0</v>
      </c>
      <c r="BL149" s="8" t="s">
        <v>90</v>
      </c>
      <c r="BM149" s="158" t="s">
        <v>668</v>
      </c>
    </row>
    <row r="150" spans="1:65" s="25" customFormat="1" ht="16.5" customHeight="1">
      <c r="A150" s="21"/>
      <c r="B150" s="22"/>
      <c r="C150" s="148" t="s">
        <v>501</v>
      </c>
      <c r="D150" s="148" t="s">
        <v>160</v>
      </c>
      <c r="E150" s="149" t="s">
        <v>1722</v>
      </c>
      <c r="F150" s="150" t="s">
        <v>1723</v>
      </c>
      <c r="G150" s="151" t="s">
        <v>173</v>
      </c>
      <c r="H150" s="152">
        <v>2</v>
      </c>
      <c r="I150" s="1"/>
      <c r="J150" s="153">
        <f t="shared" si="10"/>
        <v>0</v>
      </c>
      <c r="K150" s="150" t="s">
        <v>1</v>
      </c>
      <c r="L150" s="22"/>
      <c r="M150" s="154" t="s">
        <v>1</v>
      </c>
      <c r="N150" s="155" t="s">
        <v>40</v>
      </c>
      <c r="O150" s="49"/>
      <c r="P150" s="156">
        <f t="shared" si="11"/>
        <v>0</v>
      </c>
      <c r="Q150" s="156">
        <v>0</v>
      </c>
      <c r="R150" s="156">
        <f t="shared" si="12"/>
        <v>0</v>
      </c>
      <c r="S150" s="156">
        <v>0</v>
      </c>
      <c r="T150" s="157">
        <f t="shared" si="13"/>
        <v>0</v>
      </c>
      <c r="U150" s="21"/>
      <c r="V150" s="21"/>
      <c r="W150" s="21"/>
      <c r="X150" s="21"/>
      <c r="Y150" s="21"/>
      <c r="Z150" s="21"/>
      <c r="AA150" s="21"/>
      <c r="AB150" s="21"/>
      <c r="AC150" s="21"/>
      <c r="AD150" s="21"/>
      <c r="AE150" s="21"/>
      <c r="AR150" s="158" t="s">
        <v>90</v>
      </c>
      <c r="AT150" s="158" t="s">
        <v>160</v>
      </c>
      <c r="AU150" s="158" t="s">
        <v>84</v>
      </c>
      <c r="AY150" s="8" t="s">
        <v>158</v>
      </c>
      <c r="BE150" s="159">
        <f t="shared" si="14"/>
        <v>0</v>
      </c>
      <c r="BF150" s="159">
        <f t="shared" si="15"/>
        <v>0</v>
      </c>
      <c r="BG150" s="159">
        <f t="shared" si="16"/>
        <v>0</v>
      </c>
      <c r="BH150" s="159">
        <f t="shared" si="17"/>
        <v>0</v>
      </c>
      <c r="BI150" s="159">
        <f t="shared" si="18"/>
        <v>0</v>
      </c>
      <c r="BJ150" s="8" t="s">
        <v>80</v>
      </c>
      <c r="BK150" s="159">
        <f t="shared" si="19"/>
        <v>0</v>
      </c>
      <c r="BL150" s="8" t="s">
        <v>90</v>
      </c>
      <c r="BM150" s="158" t="s">
        <v>676</v>
      </c>
    </row>
    <row r="151" spans="1:65" s="25" customFormat="1" ht="16.5" customHeight="1">
      <c r="A151" s="21"/>
      <c r="B151" s="22"/>
      <c r="C151" s="148" t="s">
        <v>505</v>
      </c>
      <c r="D151" s="148" t="s">
        <v>160</v>
      </c>
      <c r="E151" s="149" t="s">
        <v>1724</v>
      </c>
      <c r="F151" s="150" t="s">
        <v>1725</v>
      </c>
      <c r="G151" s="151" t="s">
        <v>173</v>
      </c>
      <c r="H151" s="152">
        <v>6</v>
      </c>
      <c r="I151" s="1"/>
      <c r="J151" s="153">
        <f t="shared" si="10"/>
        <v>0</v>
      </c>
      <c r="K151" s="150" t="s">
        <v>1</v>
      </c>
      <c r="L151" s="22"/>
      <c r="M151" s="154" t="s">
        <v>1</v>
      </c>
      <c r="N151" s="155" t="s">
        <v>40</v>
      </c>
      <c r="O151" s="49"/>
      <c r="P151" s="156">
        <f t="shared" si="11"/>
        <v>0</v>
      </c>
      <c r="Q151" s="156">
        <v>0</v>
      </c>
      <c r="R151" s="156">
        <f t="shared" si="12"/>
        <v>0</v>
      </c>
      <c r="S151" s="156">
        <v>0</v>
      </c>
      <c r="T151" s="157">
        <f t="shared" si="13"/>
        <v>0</v>
      </c>
      <c r="U151" s="21"/>
      <c r="V151" s="21"/>
      <c r="W151" s="21"/>
      <c r="X151" s="21"/>
      <c r="Y151" s="21"/>
      <c r="Z151" s="21"/>
      <c r="AA151" s="21"/>
      <c r="AB151" s="21"/>
      <c r="AC151" s="21"/>
      <c r="AD151" s="21"/>
      <c r="AE151" s="21"/>
      <c r="AR151" s="158" t="s">
        <v>90</v>
      </c>
      <c r="AT151" s="158" t="s">
        <v>160</v>
      </c>
      <c r="AU151" s="158" t="s">
        <v>84</v>
      </c>
      <c r="AY151" s="8" t="s">
        <v>158</v>
      </c>
      <c r="BE151" s="159">
        <f t="shared" si="14"/>
        <v>0</v>
      </c>
      <c r="BF151" s="159">
        <f t="shared" si="15"/>
        <v>0</v>
      </c>
      <c r="BG151" s="159">
        <f t="shared" si="16"/>
        <v>0</v>
      </c>
      <c r="BH151" s="159">
        <f t="shared" si="17"/>
        <v>0</v>
      </c>
      <c r="BI151" s="159">
        <f t="shared" si="18"/>
        <v>0</v>
      </c>
      <c r="BJ151" s="8" t="s">
        <v>80</v>
      </c>
      <c r="BK151" s="159">
        <f t="shared" si="19"/>
        <v>0</v>
      </c>
      <c r="BL151" s="8" t="s">
        <v>90</v>
      </c>
      <c r="BM151" s="158" t="s">
        <v>689</v>
      </c>
    </row>
    <row r="152" spans="1:65" s="25" customFormat="1" ht="16.5" customHeight="1">
      <c r="A152" s="21"/>
      <c r="B152" s="22"/>
      <c r="C152" s="148" t="s">
        <v>509</v>
      </c>
      <c r="D152" s="148" t="s">
        <v>160</v>
      </c>
      <c r="E152" s="149" t="s">
        <v>1726</v>
      </c>
      <c r="F152" s="150" t="s">
        <v>1727</v>
      </c>
      <c r="G152" s="151" t="s">
        <v>173</v>
      </c>
      <c r="H152" s="152">
        <v>4</v>
      </c>
      <c r="I152" s="1"/>
      <c r="J152" s="153">
        <f t="shared" si="10"/>
        <v>0</v>
      </c>
      <c r="K152" s="150" t="s">
        <v>1</v>
      </c>
      <c r="L152" s="22"/>
      <c r="M152" s="154" t="s">
        <v>1</v>
      </c>
      <c r="N152" s="155" t="s">
        <v>40</v>
      </c>
      <c r="O152" s="49"/>
      <c r="P152" s="156">
        <f t="shared" si="11"/>
        <v>0</v>
      </c>
      <c r="Q152" s="156">
        <v>0</v>
      </c>
      <c r="R152" s="156">
        <f t="shared" si="12"/>
        <v>0</v>
      </c>
      <c r="S152" s="156">
        <v>0</v>
      </c>
      <c r="T152" s="157">
        <f t="shared" si="13"/>
        <v>0</v>
      </c>
      <c r="U152" s="21"/>
      <c r="V152" s="21"/>
      <c r="W152" s="21"/>
      <c r="X152" s="21"/>
      <c r="Y152" s="21"/>
      <c r="Z152" s="21"/>
      <c r="AA152" s="21"/>
      <c r="AB152" s="21"/>
      <c r="AC152" s="21"/>
      <c r="AD152" s="21"/>
      <c r="AE152" s="21"/>
      <c r="AR152" s="158" t="s">
        <v>90</v>
      </c>
      <c r="AT152" s="158" t="s">
        <v>160</v>
      </c>
      <c r="AU152" s="158" t="s">
        <v>84</v>
      </c>
      <c r="AY152" s="8" t="s">
        <v>158</v>
      </c>
      <c r="BE152" s="159">
        <f t="shared" si="14"/>
        <v>0</v>
      </c>
      <c r="BF152" s="159">
        <f t="shared" si="15"/>
        <v>0</v>
      </c>
      <c r="BG152" s="159">
        <f t="shared" si="16"/>
        <v>0</v>
      </c>
      <c r="BH152" s="159">
        <f t="shared" si="17"/>
        <v>0</v>
      </c>
      <c r="BI152" s="159">
        <f t="shared" si="18"/>
        <v>0</v>
      </c>
      <c r="BJ152" s="8" t="s">
        <v>80</v>
      </c>
      <c r="BK152" s="159">
        <f t="shared" si="19"/>
        <v>0</v>
      </c>
      <c r="BL152" s="8" t="s">
        <v>90</v>
      </c>
      <c r="BM152" s="158" t="s">
        <v>701</v>
      </c>
    </row>
    <row r="153" spans="1:65" s="25" customFormat="1" ht="16.5" customHeight="1">
      <c r="A153" s="21"/>
      <c r="B153" s="22"/>
      <c r="C153" s="148" t="s">
        <v>513</v>
      </c>
      <c r="D153" s="148" t="s">
        <v>160</v>
      </c>
      <c r="E153" s="149" t="s">
        <v>1728</v>
      </c>
      <c r="F153" s="150" t="s">
        <v>1729</v>
      </c>
      <c r="G153" s="151" t="s">
        <v>173</v>
      </c>
      <c r="H153" s="152">
        <v>3</v>
      </c>
      <c r="I153" s="1"/>
      <c r="J153" s="153">
        <f t="shared" si="10"/>
        <v>0</v>
      </c>
      <c r="K153" s="150" t="s">
        <v>1</v>
      </c>
      <c r="L153" s="22"/>
      <c r="M153" s="154" t="s">
        <v>1</v>
      </c>
      <c r="N153" s="155" t="s">
        <v>40</v>
      </c>
      <c r="O153" s="49"/>
      <c r="P153" s="156">
        <f t="shared" si="11"/>
        <v>0</v>
      </c>
      <c r="Q153" s="156">
        <v>0</v>
      </c>
      <c r="R153" s="156">
        <f t="shared" si="12"/>
        <v>0</v>
      </c>
      <c r="S153" s="156">
        <v>0</v>
      </c>
      <c r="T153" s="157">
        <f t="shared" si="13"/>
        <v>0</v>
      </c>
      <c r="U153" s="21"/>
      <c r="V153" s="21"/>
      <c r="W153" s="21"/>
      <c r="X153" s="21"/>
      <c r="Y153" s="21"/>
      <c r="Z153" s="21"/>
      <c r="AA153" s="21"/>
      <c r="AB153" s="21"/>
      <c r="AC153" s="21"/>
      <c r="AD153" s="21"/>
      <c r="AE153" s="21"/>
      <c r="AR153" s="158" t="s">
        <v>90</v>
      </c>
      <c r="AT153" s="158" t="s">
        <v>160</v>
      </c>
      <c r="AU153" s="158" t="s">
        <v>84</v>
      </c>
      <c r="AY153" s="8" t="s">
        <v>158</v>
      </c>
      <c r="BE153" s="159">
        <f t="shared" si="14"/>
        <v>0</v>
      </c>
      <c r="BF153" s="159">
        <f t="shared" si="15"/>
        <v>0</v>
      </c>
      <c r="BG153" s="159">
        <f t="shared" si="16"/>
        <v>0</v>
      </c>
      <c r="BH153" s="159">
        <f t="shared" si="17"/>
        <v>0</v>
      </c>
      <c r="BI153" s="159">
        <f t="shared" si="18"/>
        <v>0</v>
      </c>
      <c r="BJ153" s="8" t="s">
        <v>80</v>
      </c>
      <c r="BK153" s="159">
        <f t="shared" si="19"/>
        <v>0</v>
      </c>
      <c r="BL153" s="8" t="s">
        <v>90</v>
      </c>
      <c r="BM153" s="158" t="s">
        <v>711</v>
      </c>
    </row>
    <row r="154" spans="1:65" s="25" customFormat="1" ht="16.5" customHeight="1">
      <c r="A154" s="21"/>
      <c r="B154" s="22"/>
      <c r="C154" s="148" t="s">
        <v>519</v>
      </c>
      <c r="D154" s="148" t="s">
        <v>160</v>
      </c>
      <c r="E154" s="149" t="s">
        <v>1730</v>
      </c>
      <c r="F154" s="150" t="s">
        <v>1731</v>
      </c>
      <c r="G154" s="151" t="s">
        <v>173</v>
      </c>
      <c r="H154" s="152">
        <v>1</v>
      </c>
      <c r="I154" s="1"/>
      <c r="J154" s="153">
        <f t="shared" si="10"/>
        <v>0</v>
      </c>
      <c r="K154" s="150" t="s">
        <v>1</v>
      </c>
      <c r="L154" s="22"/>
      <c r="M154" s="154" t="s">
        <v>1</v>
      </c>
      <c r="N154" s="155" t="s">
        <v>40</v>
      </c>
      <c r="O154" s="49"/>
      <c r="P154" s="156">
        <f t="shared" si="11"/>
        <v>0</v>
      </c>
      <c r="Q154" s="156">
        <v>0</v>
      </c>
      <c r="R154" s="156">
        <f t="shared" si="12"/>
        <v>0</v>
      </c>
      <c r="S154" s="156">
        <v>0</v>
      </c>
      <c r="T154" s="157">
        <f t="shared" si="13"/>
        <v>0</v>
      </c>
      <c r="U154" s="21"/>
      <c r="V154" s="21"/>
      <c r="W154" s="21"/>
      <c r="X154" s="21"/>
      <c r="Y154" s="21"/>
      <c r="Z154" s="21"/>
      <c r="AA154" s="21"/>
      <c r="AB154" s="21"/>
      <c r="AC154" s="21"/>
      <c r="AD154" s="21"/>
      <c r="AE154" s="21"/>
      <c r="AR154" s="158" t="s">
        <v>90</v>
      </c>
      <c r="AT154" s="158" t="s">
        <v>160</v>
      </c>
      <c r="AU154" s="158" t="s">
        <v>84</v>
      </c>
      <c r="AY154" s="8" t="s">
        <v>158</v>
      </c>
      <c r="BE154" s="159">
        <f t="shared" si="14"/>
        <v>0</v>
      </c>
      <c r="BF154" s="159">
        <f t="shared" si="15"/>
        <v>0</v>
      </c>
      <c r="BG154" s="159">
        <f t="shared" si="16"/>
        <v>0</v>
      </c>
      <c r="BH154" s="159">
        <f t="shared" si="17"/>
        <v>0</v>
      </c>
      <c r="BI154" s="159">
        <f t="shared" si="18"/>
        <v>0</v>
      </c>
      <c r="BJ154" s="8" t="s">
        <v>80</v>
      </c>
      <c r="BK154" s="159">
        <f t="shared" si="19"/>
        <v>0</v>
      </c>
      <c r="BL154" s="8" t="s">
        <v>90</v>
      </c>
      <c r="BM154" s="158" t="s">
        <v>726</v>
      </c>
    </row>
    <row r="155" spans="1:65" s="25" customFormat="1" ht="16.5" customHeight="1">
      <c r="A155" s="21"/>
      <c r="B155" s="22"/>
      <c r="C155" s="148" t="s">
        <v>523</v>
      </c>
      <c r="D155" s="148" t="s">
        <v>160</v>
      </c>
      <c r="E155" s="149" t="s">
        <v>1732</v>
      </c>
      <c r="F155" s="150" t="s">
        <v>1733</v>
      </c>
      <c r="G155" s="151" t="s">
        <v>173</v>
      </c>
      <c r="H155" s="152">
        <v>9</v>
      </c>
      <c r="I155" s="1"/>
      <c r="J155" s="153">
        <f t="shared" si="10"/>
        <v>0</v>
      </c>
      <c r="K155" s="150" t="s">
        <v>1</v>
      </c>
      <c r="L155" s="22"/>
      <c r="M155" s="154" t="s">
        <v>1</v>
      </c>
      <c r="N155" s="155" t="s">
        <v>40</v>
      </c>
      <c r="O155" s="49"/>
      <c r="P155" s="156">
        <f t="shared" si="11"/>
        <v>0</v>
      </c>
      <c r="Q155" s="156">
        <v>0</v>
      </c>
      <c r="R155" s="156">
        <f t="shared" si="12"/>
        <v>0</v>
      </c>
      <c r="S155" s="156">
        <v>0</v>
      </c>
      <c r="T155" s="157">
        <f t="shared" si="13"/>
        <v>0</v>
      </c>
      <c r="U155" s="21"/>
      <c r="V155" s="21"/>
      <c r="W155" s="21"/>
      <c r="X155" s="21"/>
      <c r="Y155" s="21"/>
      <c r="Z155" s="21"/>
      <c r="AA155" s="21"/>
      <c r="AB155" s="21"/>
      <c r="AC155" s="21"/>
      <c r="AD155" s="21"/>
      <c r="AE155" s="21"/>
      <c r="AR155" s="158" t="s">
        <v>90</v>
      </c>
      <c r="AT155" s="158" t="s">
        <v>160</v>
      </c>
      <c r="AU155" s="158" t="s">
        <v>84</v>
      </c>
      <c r="AY155" s="8" t="s">
        <v>158</v>
      </c>
      <c r="BE155" s="159">
        <f t="shared" si="14"/>
        <v>0</v>
      </c>
      <c r="BF155" s="159">
        <f t="shared" si="15"/>
        <v>0</v>
      </c>
      <c r="BG155" s="159">
        <f t="shared" si="16"/>
        <v>0</v>
      </c>
      <c r="BH155" s="159">
        <f t="shared" si="17"/>
        <v>0</v>
      </c>
      <c r="BI155" s="159">
        <f t="shared" si="18"/>
        <v>0</v>
      </c>
      <c r="BJ155" s="8" t="s">
        <v>80</v>
      </c>
      <c r="BK155" s="159">
        <f t="shared" si="19"/>
        <v>0</v>
      </c>
      <c r="BL155" s="8" t="s">
        <v>90</v>
      </c>
      <c r="BM155" s="158" t="s">
        <v>738</v>
      </c>
    </row>
    <row r="156" spans="1:65" s="25" customFormat="1" ht="16.5" customHeight="1">
      <c r="A156" s="21"/>
      <c r="B156" s="22"/>
      <c r="C156" s="148" t="s">
        <v>527</v>
      </c>
      <c r="D156" s="148" t="s">
        <v>160</v>
      </c>
      <c r="E156" s="149" t="s">
        <v>1734</v>
      </c>
      <c r="F156" s="150" t="s">
        <v>1735</v>
      </c>
      <c r="G156" s="151" t="s">
        <v>173</v>
      </c>
      <c r="H156" s="152">
        <v>3</v>
      </c>
      <c r="I156" s="1"/>
      <c r="J156" s="153">
        <f t="shared" si="10"/>
        <v>0</v>
      </c>
      <c r="K156" s="150" t="s">
        <v>1</v>
      </c>
      <c r="L156" s="22"/>
      <c r="M156" s="154" t="s">
        <v>1</v>
      </c>
      <c r="N156" s="155" t="s">
        <v>40</v>
      </c>
      <c r="O156" s="49"/>
      <c r="P156" s="156">
        <f t="shared" si="11"/>
        <v>0</v>
      </c>
      <c r="Q156" s="156">
        <v>0</v>
      </c>
      <c r="R156" s="156">
        <f t="shared" si="12"/>
        <v>0</v>
      </c>
      <c r="S156" s="156">
        <v>0</v>
      </c>
      <c r="T156" s="157">
        <f t="shared" si="13"/>
        <v>0</v>
      </c>
      <c r="U156" s="21"/>
      <c r="V156" s="21"/>
      <c r="W156" s="21"/>
      <c r="X156" s="21"/>
      <c r="Y156" s="21"/>
      <c r="Z156" s="21"/>
      <c r="AA156" s="21"/>
      <c r="AB156" s="21"/>
      <c r="AC156" s="21"/>
      <c r="AD156" s="21"/>
      <c r="AE156" s="21"/>
      <c r="AR156" s="158" t="s">
        <v>90</v>
      </c>
      <c r="AT156" s="158" t="s">
        <v>160</v>
      </c>
      <c r="AU156" s="158" t="s">
        <v>84</v>
      </c>
      <c r="AY156" s="8" t="s">
        <v>158</v>
      </c>
      <c r="BE156" s="159">
        <f t="shared" si="14"/>
        <v>0</v>
      </c>
      <c r="BF156" s="159">
        <f t="shared" si="15"/>
        <v>0</v>
      </c>
      <c r="BG156" s="159">
        <f t="shared" si="16"/>
        <v>0</v>
      </c>
      <c r="BH156" s="159">
        <f t="shared" si="17"/>
        <v>0</v>
      </c>
      <c r="BI156" s="159">
        <f t="shared" si="18"/>
        <v>0</v>
      </c>
      <c r="BJ156" s="8" t="s">
        <v>80</v>
      </c>
      <c r="BK156" s="159">
        <f t="shared" si="19"/>
        <v>0</v>
      </c>
      <c r="BL156" s="8" t="s">
        <v>90</v>
      </c>
      <c r="BM156" s="158" t="s">
        <v>748</v>
      </c>
    </row>
    <row r="157" spans="1:65" s="25" customFormat="1" ht="16.5" customHeight="1">
      <c r="A157" s="21"/>
      <c r="B157" s="22"/>
      <c r="C157" s="148" t="s">
        <v>532</v>
      </c>
      <c r="D157" s="148" t="s">
        <v>160</v>
      </c>
      <c r="E157" s="149" t="s">
        <v>1736</v>
      </c>
      <c r="F157" s="150" t="s">
        <v>1737</v>
      </c>
      <c r="G157" s="151" t="s">
        <v>173</v>
      </c>
      <c r="H157" s="152">
        <v>2</v>
      </c>
      <c r="I157" s="1"/>
      <c r="J157" s="153">
        <f t="shared" si="10"/>
        <v>0</v>
      </c>
      <c r="K157" s="150" t="s">
        <v>1</v>
      </c>
      <c r="L157" s="22"/>
      <c r="M157" s="154" t="s">
        <v>1</v>
      </c>
      <c r="N157" s="155" t="s">
        <v>40</v>
      </c>
      <c r="O157" s="49"/>
      <c r="P157" s="156">
        <f t="shared" si="11"/>
        <v>0</v>
      </c>
      <c r="Q157" s="156">
        <v>0</v>
      </c>
      <c r="R157" s="156">
        <f t="shared" si="12"/>
        <v>0</v>
      </c>
      <c r="S157" s="156">
        <v>0</v>
      </c>
      <c r="T157" s="157">
        <f t="shared" si="13"/>
        <v>0</v>
      </c>
      <c r="U157" s="21"/>
      <c r="V157" s="21"/>
      <c r="W157" s="21"/>
      <c r="X157" s="21"/>
      <c r="Y157" s="21"/>
      <c r="Z157" s="21"/>
      <c r="AA157" s="21"/>
      <c r="AB157" s="21"/>
      <c r="AC157" s="21"/>
      <c r="AD157" s="21"/>
      <c r="AE157" s="21"/>
      <c r="AR157" s="158" t="s">
        <v>90</v>
      </c>
      <c r="AT157" s="158" t="s">
        <v>160</v>
      </c>
      <c r="AU157" s="158" t="s">
        <v>84</v>
      </c>
      <c r="AY157" s="8" t="s">
        <v>158</v>
      </c>
      <c r="BE157" s="159">
        <f t="shared" si="14"/>
        <v>0</v>
      </c>
      <c r="BF157" s="159">
        <f t="shared" si="15"/>
        <v>0</v>
      </c>
      <c r="BG157" s="159">
        <f t="shared" si="16"/>
        <v>0</v>
      </c>
      <c r="BH157" s="159">
        <f t="shared" si="17"/>
        <v>0</v>
      </c>
      <c r="BI157" s="159">
        <f t="shared" si="18"/>
        <v>0</v>
      </c>
      <c r="BJ157" s="8" t="s">
        <v>80</v>
      </c>
      <c r="BK157" s="159">
        <f t="shared" si="19"/>
        <v>0</v>
      </c>
      <c r="BL157" s="8" t="s">
        <v>90</v>
      </c>
      <c r="BM157" s="158" t="s">
        <v>773</v>
      </c>
    </row>
    <row r="158" spans="1:65" s="25" customFormat="1" ht="16.5" customHeight="1">
      <c r="A158" s="21"/>
      <c r="B158" s="22"/>
      <c r="C158" s="148" t="s">
        <v>536</v>
      </c>
      <c r="D158" s="148" t="s">
        <v>160</v>
      </c>
      <c r="E158" s="149" t="s">
        <v>1738</v>
      </c>
      <c r="F158" s="150" t="s">
        <v>1739</v>
      </c>
      <c r="G158" s="151" t="s">
        <v>173</v>
      </c>
      <c r="H158" s="152">
        <v>3</v>
      </c>
      <c r="I158" s="1"/>
      <c r="J158" s="153">
        <f t="shared" si="10"/>
        <v>0</v>
      </c>
      <c r="K158" s="150" t="s">
        <v>1</v>
      </c>
      <c r="L158" s="22"/>
      <c r="M158" s="154" t="s">
        <v>1</v>
      </c>
      <c r="N158" s="155" t="s">
        <v>40</v>
      </c>
      <c r="O158" s="49"/>
      <c r="P158" s="156">
        <f t="shared" si="11"/>
        <v>0</v>
      </c>
      <c r="Q158" s="156">
        <v>0</v>
      </c>
      <c r="R158" s="156">
        <f t="shared" si="12"/>
        <v>0</v>
      </c>
      <c r="S158" s="156">
        <v>0</v>
      </c>
      <c r="T158" s="157">
        <f t="shared" si="13"/>
        <v>0</v>
      </c>
      <c r="U158" s="21"/>
      <c r="V158" s="21"/>
      <c r="W158" s="21"/>
      <c r="X158" s="21"/>
      <c r="Y158" s="21"/>
      <c r="Z158" s="21"/>
      <c r="AA158" s="21"/>
      <c r="AB158" s="21"/>
      <c r="AC158" s="21"/>
      <c r="AD158" s="21"/>
      <c r="AE158" s="21"/>
      <c r="AR158" s="158" t="s">
        <v>90</v>
      </c>
      <c r="AT158" s="158" t="s">
        <v>160</v>
      </c>
      <c r="AU158" s="158" t="s">
        <v>84</v>
      </c>
      <c r="AY158" s="8" t="s">
        <v>158</v>
      </c>
      <c r="BE158" s="159">
        <f t="shared" si="14"/>
        <v>0</v>
      </c>
      <c r="BF158" s="159">
        <f t="shared" si="15"/>
        <v>0</v>
      </c>
      <c r="BG158" s="159">
        <f t="shared" si="16"/>
        <v>0</v>
      </c>
      <c r="BH158" s="159">
        <f t="shared" si="17"/>
        <v>0</v>
      </c>
      <c r="BI158" s="159">
        <f t="shared" si="18"/>
        <v>0</v>
      </c>
      <c r="BJ158" s="8" t="s">
        <v>80</v>
      </c>
      <c r="BK158" s="159">
        <f t="shared" si="19"/>
        <v>0</v>
      </c>
      <c r="BL158" s="8" t="s">
        <v>90</v>
      </c>
      <c r="BM158" s="158" t="s">
        <v>785</v>
      </c>
    </row>
    <row r="159" spans="1:65" s="25" customFormat="1" ht="16.5" customHeight="1">
      <c r="A159" s="21"/>
      <c r="B159" s="22"/>
      <c r="C159" s="148" t="s">
        <v>540</v>
      </c>
      <c r="D159" s="148" t="s">
        <v>160</v>
      </c>
      <c r="E159" s="149" t="s">
        <v>1740</v>
      </c>
      <c r="F159" s="150" t="s">
        <v>1741</v>
      </c>
      <c r="G159" s="151" t="s">
        <v>173</v>
      </c>
      <c r="H159" s="152">
        <v>1</v>
      </c>
      <c r="I159" s="1"/>
      <c r="J159" s="153">
        <f t="shared" si="10"/>
        <v>0</v>
      </c>
      <c r="K159" s="150" t="s">
        <v>1</v>
      </c>
      <c r="L159" s="22"/>
      <c r="M159" s="154" t="s">
        <v>1</v>
      </c>
      <c r="N159" s="155" t="s">
        <v>40</v>
      </c>
      <c r="O159" s="49"/>
      <c r="P159" s="156">
        <f t="shared" si="11"/>
        <v>0</v>
      </c>
      <c r="Q159" s="156">
        <v>0</v>
      </c>
      <c r="R159" s="156">
        <f t="shared" si="12"/>
        <v>0</v>
      </c>
      <c r="S159" s="156">
        <v>0</v>
      </c>
      <c r="T159" s="157">
        <f t="shared" si="13"/>
        <v>0</v>
      </c>
      <c r="U159" s="21"/>
      <c r="V159" s="21"/>
      <c r="W159" s="21"/>
      <c r="X159" s="21"/>
      <c r="Y159" s="21"/>
      <c r="Z159" s="21"/>
      <c r="AA159" s="21"/>
      <c r="AB159" s="21"/>
      <c r="AC159" s="21"/>
      <c r="AD159" s="21"/>
      <c r="AE159" s="21"/>
      <c r="AR159" s="158" t="s">
        <v>90</v>
      </c>
      <c r="AT159" s="158" t="s">
        <v>160</v>
      </c>
      <c r="AU159" s="158" t="s">
        <v>84</v>
      </c>
      <c r="AY159" s="8" t="s">
        <v>158</v>
      </c>
      <c r="BE159" s="159">
        <f t="shared" si="14"/>
        <v>0</v>
      </c>
      <c r="BF159" s="159">
        <f t="shared" si="15"/>
        <v>0</v>
      </c>
      <c r="BG159" s="159">
        <f t="shared" si="16"/>
        <v>0</v>
      </c>
      <c r="BH159" s="159">
        <f t="shared" si="17"/>
        <v>0</v>
      </c>
      <c r="BI159" s="159">
        <f t="shared" si="18"/>
        <v>0</v>
      </c>
      <c r="BJ159" s="8" t="s">
        <v>80</v>
      </c>
      <c r="BK159" s="159">
        <f t="shared" si="19"/>
        <v>0</v>
      </c>
      <c r="BL159" s="8" t="s">
        <v>90</v>
      </c>
      <c r="BM159" s="158" t="s">
        <v>795</v>
      </c>
    </row>
    <row r="160" spans="1:65" s="25" customFormat="1" ht="16.5" customHeight="1">
      <c r="A160" s="21"/>
      <c r="B160" s="22"/>
      <c r="C160" s="148" t="s">
        <v>544</v>
      </c>
      <c r="D160" s="148" t="s">
        <v>160</v>
      </c>
      <c r="E160" s="149" t="s">
        <v>1742</v>
      </c>
      <c r="F160" s="150" t="s">
        <v>1743</v>
      </c>
      <c r="G160" s="151" t="s">
        <v>173</v>
      </c>
      <c r="H160" s="152">
        <v>1</v>
      </c>
      <c r="I160" s="1"/>
      <c r="J160" s="153">
        <f t="shared" si="10"/>
        <v>0</v>
      </c>
      <c r="K160" s="150" t="s">
        <v>1</v>
      </c>
      <c r="L160" s="22"/>
      <c r="M160" s="154" t="s">
        <v>1</v>
      </c>
      <c r="N160" s="155" t="s">
        <v>40</v>
      </c>
      <c r="O160" s="49"/>
      <c r="P160" s="156">
        <f t="shared" si="11"/>
        <v>0</v>
      </c>
      <c r="Q160" s="156">
        <v>0</v>
      </c>
      <c r="R160" s="156">
        <f t="shared" si="12"/>
        <v>0</v>
      </c>
      <c r="S160" s="156">
        <v>0</v>
      </c>
      <c r="T160" s="157">
        <f t="shared" si="13"/>
        <v>0</v>
      </c>
      <c r="U160" s="21"/>
      <c r="V160" s="21"/>
      <c r="W160" s="21"/>
      <c r="X160" s="21"/>
      <c r="Y160" s="21"/>
      <c r="Z160" s="21"/>
      <c r="AA160" s="21"/>
      <c r="AB160" s="21"/>
      <c r="AC160" s="21"/>
      <c r="AD160" s="21"/>
      <c r="AE160" s="21"/>
      <c r="AR160" s="158" t="s">
        <v>90</v>
      </c>
      <c r="AT160" s="158" t="s">
        <v>160</v>
      </c>
      <c r="AU160" s="158" t="s">
        <v>84</v>
      </c>
      <c r="AY160" s="8" t="s">
        <v>158</v>
      </c>
      <c r="BE160" s="159">
        <f t="shared" si="14"/>
        <v>0</v>
      </c>
      <c r="BF160" s="159">
        <f t="shared" si="15"/>
        <v>0</v>
      </c>
      <c r="BG160" s="159">
        <f t="shared" si="16"/>
        <v>0</v>
      </c>
      <c r="BH160" s="159">
        <f t="shared" si="17"/>
        <v>0</v>
      </c>
      <c r="BI160" s="159">
        <f t="shared" si="18"/>
        <v>0</v>
      </c>
      <c r="BJ160" s="8" t="s">
        <v>80</v>
      </c>
      <c r="BK160" s="159">
        <f t="shared" si="19"/>
        <v>0</v>
      </c>
      <c r="BL160" s="8" t="s">
        <v>90</v>
      </c>
      <c r="BM160" s="158" t="s">
        <v>803</v>
      </c>
    </row>
    <row r="161" spans="1:65" s="25" customFormat="1" ht="16.5" customHeight="1">
      <c r="A161" s="21"/>
      <c r="B161" s="22"/>
      <c r="C161" s="148" t="s">
        <v>548</v>
      </c>
      <c r="D161" s="148" t="s">
        <v>160</v>
      </c>
      <c r="E161" s="149" t="s">
        <v>1744</v>
      </c>
      <c r="F161" s="150" t="s">
        <v>1745</v>
      </c>
      <c r="G161" s="151" t="s">
        <v>189</v>
      </c>
      <c r="H161" s="152">
        <v>56</v>
      </c>
      <c r="I161" s="1"/>
      <c r="J161" s="153">
        <f t="shared" si="10"/>
        <v>0</v>
      </c>
      <c r="K161" s="150" t="s">
        <v>1</v>
      </c>
      <c r="L161" s="22"/>
      <c r="M161" s="154" t="s">
        <v>1</v>
      </c>
      <c r="N161" s="155" t="s">
        <v>40</v>
      </c>
      <c r="O161" s="49"/>
      <c r="P161" s="156">
        <f t="shared" si="11"/>
        <v>0</v>
      </c>
      <c r="Q161" s="156">
        <v>0</v>
      </c>
      <c r="R161" s="156">
        <f t="shared" si="12"/>
        <v>0</v>
      </c>
      <c r="S161" s="156">
        <v>0</v>
      </c>
      <c r="T161" s="157">
        <f t="shared" si="13"/>
        <v>0</v>
      </c>
      <c r="U161" s="21"/>
      <c r="V161" s="21"/>
      <c r="W161" s="21"/>
      <c r="X161" s="21"/>
      <c r="Y161" s="21"/>
      <c r="Z161" s="21"/>
      <c r="AA161" s="21"/>
      <c r="AB161" s="21"/>
      <c r="AC161" s="21"/>
      <c r="AD161" s="21"/>
      <c r="AE161" s="21"/>
      <c r="AR161" s="158" t="s">
        <v>90</v>
      </c>
      <c r="AT161" s="158" t="s">
        <v>160</v>
      </c>
      <c r="AU161" s="158" t="s">
        <v>84</v>
      </c>
      <c r="AY161" s="8" t="s">
        <v>158</v>
      </c>
      <c r="BE161" s="159">
        <f t="shared" si="14"/>
        <v>0</v>
      </c>
      <c r="BF161" s="159">
        <f t="shared" si="15"/>
        <v>0</v>
      </c>
      <c r="BG161" s="159">
        <f t="shared" si="16"/>
        <v>0</v>
      </c>
      <c r="BH161" s="159">
        <f t="shared" si="17"/>
        <v>0</v>
      </c>
      <c r="BI161" s="159">
        <f t="shared" si="18"/>
        <v>0</v>
      </c>
      <c r="BJ161" s="8" t="s">
        <v>80</v>
      </c>
      <c r="BK161" s="159">
        <f t="shared" si="19"/>
        <v>0</v>
      </c>
      <c r="BL161" s="8" t="s">
        <v>90</v>
      </c>
      <c r="BM161" s="158" t="s">
        <v>814</v>
      </c>
    </row>
    <row r="162" spans="1:65" s="25" customFormat="1" ht="16.5" customHeight="1">
      <c r="A162" s="21"/>
      <c r="B162" s="22"/>
      <c r="C162" s="148" t="s">
        <v>554</v>
      </c>
      <c r="D162" s="148" t="s">
        <v>160</v>
      </c>
      <c r="E162" s="149" t="s">
        <v>1746</v>
      </c>
      <c r="F162" s="150" t="s">
        <v>1747</v>
      </c>
      <c r="G162" s="151" t="s">
        <v>183</v>
      </c>
      <c r="H162" s="152">
        <v>2.6669999999999998</v>
      </c>
      <c r="I162" s="1"/>
      <c r="J162" s="153">
        <f t="shared" si="10"/>
        <v>0</v>
      </c>
      <c r="K162" s="150" t="s">
        <v>1</v>
      </c>
      <c r="L162" s="22"/>
      <c r="M162" s="204" t="s">
        <v>1</v>
      </c>
      <c r="N162" s="205" t="s">
        <v>40</v>
      </c>
      <c r="O162" s="206"/>
      <c r="P162" s="207">
        <f t="shared" si="11"/>
        <v>0</v>
      </c>
      <c r="Q162" s="207">
        <v>0</v>
      </c>
      <c r="R162" s="207">
        <f t="shared" si="12"/>
        <v>0</v>
      </c>
      <c r="S162" s="207">
        <v>0</v>
      </c>
      <c r="T162" s="208">
        <f t="shared" si="13"/>
        <v>0</v>
      </c>
      <c r="U162" s="21"/>
      <c r="V162" s="21"/>
      <c r="W162" s="21"/>
      <c r="X162" s="21"/>
      <c r="Y162" s="21"/>
      <c r="Z162" s="21"/>
      <c r="AA162" s="21"/>
      <c r="AB162" s="21"/>
      <c r="AC162" s="21"/>
      <c r="AD162" s="21"/>
      <c r="AE162" s="21"/>
      <c r="AR162" s="158" t="s">
        <v>90</v>
      </c>
      <c r="AT162" s="158" t="s">
        <v>160</v>
      </c>
      <c r="AU162" s="158" t="s">
        <v>84</v>
      </c>
      <c r="AY162" s="8" t="s">
        <v>158</v>
      </c>
      <c r="BE162" s="159">
        <f t="shared" si="14"/>
        <v>0</v>
      </c>
      <c r="BF162" s="159">
        <f t="shared" si="15"/>
        <v>0</v>
      </c>
      <c r="BG162" s="159">
        <f t="shared" si="16"/>
        <v>0</v>
      </c>
      <c r="BH162" s="159">
        <f t="shared" si="17"/>
        <v>0</v>
      </c>
      <c r="BI162" s="159">
        <f t="shared" si="18"/>
        <v>0</v>
      </c>
      <c r="BJ162" s="8" t="s">
        <v>80</v>
      </c>
      <c r="BK162" s="159">
        <f t="shared" si="19"/>
        <v>0</v>
      </c>
      <c r="BL162" s="8" t="s">
        <v>90</v>
      </c>
      <c r="BM162" s="158" t="s">
        <v>830</v>
      </c>
    </row>
    <row r="163" spans="1:65" s="25" customFormat="1" ht="6.95" customHeight="1">
      <c r="A163" s="21"/>
      <c r="B163" s="37"/>
      <c r="C163" s="38"/>
      <c r="D163" s="38"/>
      <c r="E163" s="38"/>
      <c r="F163" s="38"/>
      <c r="G163" s="38"/>
      <c r="H163" s="38"/>
      <c r="I163" s="38"/>
      <c r="J163" s="38"/>
      <c r="K163" s="38"/>
      <c r="L163" s="22"/>
      <c r="M163" s="21"/>
      <c r="O163" s="21"/>
      <c r="P163" s="21"/>
      <c r="Q163" s="21"/>
      <c r="R163" s="21"/>
      <c r="S163" s="21"/>
      <c r="T163" s="21"/>
      <c r="U163" s="21"/>
      <c r="V163" s="21"/>
      <c r="W163" s="21"/>
      <c r="X163" s="21"/>
      <c r="Y163" s="21"/>
      <c r="Z163" s="21"/>
      <c r="AA163" s="21"/>
      <c r="AB163" s="21"/>
      <c r="AC163" s="21"/>
      <c r="AD163" s="21"/>
      <c r="AE163" s="21"/>
    </row>
  </sheetData>
  <sheetProtection password="C03B" sheet="1" objects="1" scenarios="1"/>
  <autoFilter ref="C119:K162"/>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3"/>
  <sheetViews>
    <sheetView showGridLines="0" workbookViewId="0">
      <selection activeCell="I152" sqref="I152"/>
    </sheetView>
  </sheetViews>
  <sheetFormatPr defaultRowHeight="11.25"/>
  <cols>
    <col min="1" max="1" width="8.33203125" style="7" customWidth="1"/>
    <col min="2" max="2" width="1.1640625" style="7" customWidth="1"/>
    <col min="3" max="3" width="4.1640625" style="7" customWidth="1"/>
    <col min="4" max="4" width="4.33203125" style="7" customWidth="1"/>
    <col min="5" max="5" width="17.1640625" style="7" customWidth="1"/>
    <col min="6" max="6" width="50.83203125" style="7" customWidth="1"/>
    <col min="7" max="7" width="7.5" style="7" customWidth="1"/>
    <col min="8" max="8" width="14" style="7" customWidth="1"/>
    <col min="9" max="9" width="15.83203125" style="7" customWidth="1"/>
    <col min="10" max="11" width="22.33203125" style="7" customWidth="1"/>
    <col min="12" max="12" width="9.33203125" style="7" customWidth="1"/>
    <col min="13" max="13" width="10.83203125" style="7" hidden="1" customWidth="1"/>
    <col min="14" max="14" width="9.33203125" style="7" hidden="1"/>
    <col min="15" max="20" width="14.1640625" style="7" hidden="1" customWidth="1"/>
    <col min="21" max="21" width="16.33203125" style="7" hidden="1" customWidth="1"/>
    <col min="22" max="22" width="12.33203125" style="7" customWidth="1"/>
    <col min="23" max="23" width="16.33203125" style="7" customWidth="1"/>
    <col min="24" max="24" width="12.33203125" style="7" customWidth="1"/>
    <col min="25" max="25" width="15" style="7" customWidth="1"/>
    <col min="26" max="26" width="11" style="7" customWidth="1"/>
    <col min="27" max="27" width="15" style="7" customWidth="1"/>
    <col min="28" max="28" width="16.33203125" style="7" customWidth="1"/>
    <col min="29" max="29" width="11" style="7" customWidth="1"/>
    <col min="30" max="30" width="15" style="7" customWidth="1"/>
    <col min="31" max="31" width="16.33203125" style="7" customWidth="1"/>
    <col min="32" max="43" width="9.33203125" style="7"/>
    <col min="44" max="65" width="9.33203125" style="7" hidden="1"/>
    <col min="66" max="16384" width="9.33203125" style="7"/>
  </cols>
  <sheetData>
    <row r="2" spans="1:46" ht="36.950000000000003" customHeight="1">
      <c r="L2" s="230" t="s">
        <v>5</v>
      </c>
      <c r="M2" s="231"/>
      <c r="N2" s="231"/>
      <c r="O2" s="231"/>
      <c r="P2" s="231"/>
      <c r="Q2" s="231"/>
      <c r="R2" s="231"/>
      <c r="S2" s="231"/>
      <c r="T2" s="231"/>
      <c r="U2" s="231"/>
      <c r="V2" s="231"/>
      <c r="AT2" s="8" t="s">
        <v>89</v>
      </c>
    </row>
    <row r="3" spans="1:46" ht="6.95" customHeight="1">
      <c r="B3" s="9"/>
      <c r="C3" s="10"/>
      <c r="D3" s="10"/>
      <c r="E3" s="10"/>
      <c r="F3" s="10"/>
      <c r="G3" s="10"/>
      <c r="H3" s="10"/>
      <c r="I3" s="10"/>
      <c r="J3" s="10"/>
      <c r="K3" s="10"/>
      <c r="L3" s="11"/>
      <c r="AT3" s="8" t="s">
        <v>84</v>
      </c>
    </row>
    <row r="4" spans="1:46" ht="24.95" customHeight="1">
      <c r="B4" s="11"/>
      <c r="D4" s="12" t="s">
        <v>115</v>
      </c>
      <c r="L4" s="11"/>
      <c r="M4" s="91" t="s">
        <v>10</v>
      </c>
      <c r="AT4" s="8" t="s">
        <v>3</v>
      </c>
    </row>
    <row r="5" spans="1:46" ht="6.95" customHeight="1">
      <c r="B5" s="11"/>
      <c r="L5" s="11"/>
    </row>
    <row r="6" spans="1:46" ht="12" customHeight="1">
      <c r="B6" s="11"/>
      <c r="D6" s="17" t="s">
        <v>15</v>
      </c>
      <c r="L6" s="11"/>
    </row>
    <row r="7" spans="1:46" ht="16.5" customHeight="1">
      <c r="B7" s="11"/>
      <c r="E7" s="258" t="str">
        <f>'Rekapitulace stavby'!K6</f>
        <v>SPŠ stavební Pardubice - rekonstrukce domova mládeže DM4</v>
      </c>
      <c r="F7" s="259"/>
      <c r="G7" s="259"/>
      <c r="H7" s="259"/>
      <c r="L7" s="11"/>
    </row>
    <row r="8" spans="1:46" s="25" customFormat="1" ht="12" customHeight="1">
      <c r="A8" s="21"/>
      <c r="B8" s="22"/>
      <c r="C8" s="21"/>
      <c r="D8" s="17" t="s">
        <v>116</v>
      </c>
      <c r="E8" s="21"/>
      <c r="F8" s="21"/>
      <c r="G8" s="21"/>
      <c r="H8" s="21"/>
      <c r="I8" s="21"/>
      <c r="J8" s="21"/>
      <c r="K8" s="21"/>
      <c r="L8" s="32"/>
      <c r="S8" s="21"/>
      <c r="T8" s="21"/>
      <c r="U8" s="21"/>
      <c r="V8" s="21"/>
      <c r="W8" s="21"/>
      <c r="X8" s="21"/>
      <c r="Y8" s="21"/>
      <c r="Z8" s="21"/>
      <c r="AA8" s="21"/>
      <c r="AB8" s="21"/>
      <c r="AC8" s="21"/>
      <c r="AD8" s="21"/>
      <c r="AE8" s="21"/>
    </row>
    <row r="9" spans="1:46" s="25" customFormat="1" ht="16.5" customHeight="1">
      <c r="A9" s="21"/>
      <c r="B9" s="22"/>
      <c r="C9" s="21"/>
      <c r="D9" s="21"/>
      <c r="E9" s="239" t="s">
        <v>1748</v>
      </c>
      <c r="F9" s="257"/>
      <c r="G9" s="257"/>
      <c r="H9" s="257"/>
      <c r="I9" s="21"/>
      <c r="J9" s="21"/>
      <c r="K9" s="21"/>
      <c r="L9" s="32"/>
      <c r="S9" s="21"/>
      <c r="T9" s="21"/>
      <c r="U9" s="21"/>
      <c r="V9" s="21"/>
      <c r="W9" s="21"/>
      <c r="X9" s="21"/>
      <c r="Y9" s="21"/>
      <c r="Z9" s="21"/>
      <c r="AA9" s="21"/>
      <c r="AB9" s="21"/>
      <c r="AC9" s="21"/>
      <c r="AD9" s="21"/>
      <c r="AE9" s="21"/>
    </row>
    <row r="10" spans="1:46" s="25" customFormat="1">
      <c r="A10" s="21"/>
      <c r="B10" s="22"/>
      <c r="C10" s="21"/>
      <c r="D10" s="21"/>
      <c r="E10" s="21"/>
      <c r="F10" s="21"/>
      <c r="G10" s="21"/>
      <c r="H10" s="21"/>
      <c r="I10" s="21"/>
      <c r="J10" s="21"/>
      <c r="K10" s="21"/>
      <c r="L10" s="32"/>
      <c r="S10" s="21"/>
      <c r="T10" s="21"/>
      <c r="U10" s="21"/>
      <c r="V10" s="21"/>
      <c r="W10" s="21"/>
      <c r="X10" s="21"/>
      <c r="Y10" s="21"/>
      <c r="Z10" s="21"/>
      <c r="AA10" s="21"/>
      <c r="AB10" s="21"/>
      <c r="AC10" s="21"/>
      <c r="AD10" s="21"/>
      <c r="AE10" s="21"/>
    </row>
    <row r="11" spans="1:46" s="25" customFormat="1" ht="12" customHeight="1">
      <c r="A11" s="21"/>
      <c r="B11" s="22"/>
      <c r="C11" s="21"/>
      <c r="D11" s="17" t="s">
        <v>17</v>
      </c>
      <c r="E11" s="21"/>
      <c r="F11" s="18" t="s">
        <v>1</v>
      </c>
      <c r="G11" s="21"/>
      <c r="H11" s="21"/>
      <c r="I11" s="17" t="s">
        <v>18</v>
      </c>
      <c r="J11" s="18" t="s">
        <v>1</v>
      </c>
      <c r="K11" s="21"/>
      <c r="L11" s="32"/>
      <c r="S11" s="21"/>
      <c r="T11" s="21"/>
      <c r="U11" s="21"/>
      <c r="V11" s="21"/>
      <c r="W11" s="21"/>
      <c r="X11" s="21"/>
      <c r="Y11" s="21"/>
      <c r="Z11" s="21"/>
      <c r="AA11" s="21"/>
      <c r="AB11" s="21"/>
      <c r="AC11" s="21"/>
      <c r="AD11" s="21"/>
      <c r="AE11" s="21"/>
    </row>
    <row r="12" spans="1:46" s="25" customFormat="1" ht="12" customHeight="1">
      <c r="A12" s="21"/>
      <c r="B12" s="22"/>
      <c r="C12" s="21"/>
      <c r="D12" s="17" t="s">
        <v>19</v>
      </c>
      <c r="E12" s="21"/>
      <c r="F12" s="18" t="s">
        <v>20</v>
      </c>
      <c r="G12" s="21"/>
      <c r="H12" s="21"/>
      <c r="I12" s="17" t="s">
        <v>21</v>
      </c>
      <c r="J12" s="92" t="str">
        <f>'Rekapitulace stavby'!AN8</f>
        <v>22. 9. 2020</v>
      </c>
      <c r="K12" s="21"/>
      <c r="L12" s="32"/>
      <c r="S12" s="21"/>
      <c r="T12" s="21"/>
      <c r="U12" s="21"/>
      <c r="V12" s="21"/>
      <c r="W12" s="21"/>
      <c r="X12" s="21"/>
      <c r="Y12" s="21"/>
      <c r="Z12" s="21"/>
      <c r="AA12" s="21"/>
      <c r="AB12" s="21"/>
      <c r="AC12" s="21"/>
      <c r="AD12" s="21"/>
      <c r="AE12" s="21"/>
    </row>
    <row r="13" spans="1:46" s="25" customFormat="1" ht="10.7" customHeight="1">
      <c r="A13" s="21"/>
      <c r="B13" s="22"/>
      <c r="C13" s="21"/>
      <c r="D13" s="21"/>
      <c r="E13" s="21"/>
      <c r="F13" s="21"/>
      <c r="G13" s="21"/>
      <c r="H13" s="21"/>
      <c r="I13" s="21"/>
      <c r="J13" s="21"/>
      <c r="K13" s="21"/>
      <c r="L13" s="32"/>
      <c r="S13" s="21"/>
      <c r="T13" s="21"/>
      <c r="U13" s="21"/>
      <c r="V13" s="21"/>
      <c r="W13" s="21"/>
      <c r="X13" s="21"/>
      <c r="Y13" s="21"/>
      <c r="Z13" s="21"/>
      <c r="AA13" s="21"/>
      <c r="AB13" s="21"/>
      <c r="AC13" s="21"/>
      <c r="AD13" s="21"/>
      <c r="AE13" s="21"/>
    </row>
    <row r="14" spans="1:46" s="25" customFormat="1" ht="12" customHeight="1">
      <c r="A14" s="21"/>
      <c r="B14" s="22"/>
      <c r="C14" s="21"/>
      <c r="D14" s="17" t="s">
        <v>23</v>
      </c>
      <c r="E14" s="21"/>
      <c r="F14" s="21"/>
      <c r="G14" s="21"/>
      <c r="H14" s="21"/>
      <c r="I14" s="17" t="s">
        <v>24</v>
      </c>
      <c r="J14" s="18" t="s">
        <v>1</v>
      </c>
      <c r="K14" s="21"/>
      <c r="L14" s="32"/>
      <c r="S14" s="21"/>
      <c r="T14" s="21"/>
      <c r="U14" s="21"/>
      <c r="V14" s="21"/>
      <c r="W14" s="21"/>
      <c r="X14" s="21"/>
      <c r="Y14" s="21"/>
      <c r="Z14" s="21"/>
      <c r="AA14" s="21"/>
      <c r="AB14" s="21"/>
      <c r="AC14" s="21"/>
      <c r="AD14" s="21"/>
      <c r="AE14" s="21"/>
    </row>
    <row r="15" spans="1:46" s="25" customFormat="1" ht="18" customHeight="1">
      <c r="A15" s="21"/>
      <c r="B15" s="22"/>
      <c r="C15" s="21"/>
      <c r="D15" s="21"/>
      <c r="E15" s="18" t="s">
        <v>25</v>
      </c>
      <c r="F15" s="21"/>
      <c r="G15" s="21"/>
      <c r="H15" s="21"/>
      <c r="I15" s="17" t="s">
        <v>26</v>
      </c>
      <c r="J15" s="18" t="s">
        <v>1</v>
      </c>
      <c r="K15" s="21"/>
      <c r="L15" s="32"/>
      <c r="S15" s="21"/>
      <c r="T15" s="21"/>
      <c r="U15" s="21"/>
      <c r="V15" s="21"/>
      <c r="W15" s="21"/>
      <c r="X15" s="21"/>
      <c r="Y15" s="21"/>
      <c r="Z15" s="21"/>
      <c r="AA15" s="21"/>
      <c r="AB15" s="21"/>
      <c r="AC15" s="21"/>
      <c r="AD15" s="21"/>
      <c r="AE15" s="21"/>
    </row>
    <row r="16" spans="1:46" s="25" customFormat="1" ht="6.95" customHeight="1">
      <c r="A16" s="21"/>
      <c r="B16" s="22"/>
      <c r="C16" s="21"/>
      <c r="D16" s="21"/>
      <c r="E16" s="21"/>
      <c r="F16" s="21"/>
      <c r="G16" s="21"/>
      <c r="H16" s="21"/>
      <c r="I16" s="21"/>
      <c r="J16" s="21"/>
      <c r="K16" s="21"/>
      <c r="L16" s="32"/>
      <c r="S16" s="21"/>
      <c r="T16" s="21"/>
      <c r="U16" s="21"/>
      <c r="V16" s="21"/>
      <c r="W16" s="21"/>
      <c r="X16" s="21"/>
      <c r="Y16" s="21"/>
      <c r="Z16" s="21"/>
      <c r="AA16" s="21"/>
      <c r="AB16" s="21"/>
      <c r="AC16" s="21"/>
      <c r="AD16" s="21"/>
      <c r="AE16" s="21"/>
    </row>
    <row r="17" spans="1:31" s="25" customFormat="1" ht="12" customHeight="1">
      <c r="A17" s="21"/>
      <c r="B17" s="22"/>
      <c r="C17" s="21"/>
      <c r="D17" s="17" t="s">
        <v>27</v>
      </c>
      <c r="E17" s="21"/>
      <c r="F17" s="21"/>
      <c r="G17" s="21"/>
      <c r="H17" s="21"/>
      <c r="I17" s="17" t="s">
        <v>24</v>
      </c>
      <c r="J17" s="5" t="str">
        <f>'Rekapitulace stavby'!AN13</f>
        <v>Vyplň údaj</v>
      </c>
      <c r="K17" s="21"/>
      <c r="L17" s="32"/>
      <c r="S17" s="21"/>
      <c r="T17" s="21"/>
      <c r="U17" s="21"/>
      <c r="V17" s="21"/>
      <c r="W17" s="21"/>
      <c r="X17" s="21"/>
      <c r="Y17" s="21"/>
      <c r="Z17" s="21"/>
      <c r="AA17" s="21"/>
      <c r="AB17" s="21"/>
      <c r="AC17" s="21"/>
      <c r="AD17" s="21"/>
      <c r="AE17" s="21"/>
    </row>
    <row r="18" spans="1:31" s="25" customFormat="1" ht="18" customHeight="1">
      <c r="A18" s="21"/>
      <c r="B18" s="22"/>
      <c r="C18" s="21"/>
      <c r="D18" s="21"/>
      <c r="E18" s="260" t="str">
        <f>'Rekapitulace stavby'!E14</f>
        <v>Vyplň údaj</v>
      </c>
      <c r="F18" s="261"/>
      <c r="G18" s="261"/>
      <c r="H18" s="261"/>
      <c r="I18" s="17" t="s">
        <v>26</v>
      </c>
      <c r="J18" s="5" t="str">
        <f>'Rekapitulace stavby'!AN14</f>
        <v>Vyplň údaj</v>
      </c>
      <c r="K18" s="21"/>
      <c r="L18" s="32"/>
      <c r="S18" s="21"/>
      <c r="T18" s="21"/>
      <c r="U18" s="21"/>
      <c r="V18" s="21"/>
      <c r="W18" s="21"/>
      <c r="X18" s="21"/>
      <c r="Y18" s="21"/>
      <c r="Z18" s="21"/>
      <c r="AA18" s="21"/>
      <c r="AB18" s="21"/>
      <c r="AC18" s="21"/>
      <c r="AD18" s="21"/>
      <c r="AE18" s="21"/>
    </row>
    <row r="19" spans="1:31" s="25" customFormat="1" ht="6.95" customHeight="1">
      <c r="A19" s="21"/>
      <c r="B19" s="22"/>
      <c r="C19" s="21"/>
      <c r="D19" s="21"/>
      <c r="E19" s="21"/>
      <c r="F19" s="21"/>
      <c r="G19" s="21"/>
      <c r="H19" s="21"/>
      <c r="I19" s="21"/>
      <c r="J19" s="21"/>
      <c r="K19" s="21"/>
      <c r="L19" s="32"/>
      <c r="S19" s="21"/>
      <c r="T19" s="21"/>
      <c r="U19" s="21"/>
      <c r="V19" s="21"/>
      <c r="W19" s="21"/>
      <c r="X19" s="21"/>
      <c r="Y19" s="21"/>
      <c r="Z19" s="21"/>
      <c r="AA19" s="21"/>
      <c r="AB19" s="21"/>
      <c r="AC19" s="21"/>
      <c r="AD19" s="21"/>
      <c r="AE19" s="21"/>
    </row>
    <row r="20" spans="1:31" s="25" customFormat="1" ht="12" customHeight="1">
      <c r="A20" s="21"/>
      <c r="B20" s="22"/>
      <c r="C20" s="21"/>
      <c r="D20" s="17" t="s">
        <v>29</v>
      </c>
      <c r="E20" s="21"/>
      <c r="F20" s="21"/>
      <c r="G20" s="21"/>
      <c r="H20" s="21"/>
      <c r="I20" s="17" t="s">
        <v>24</v>
      </c>
      <c r="J20" s="18" t="s">
        <v>1</v>
      </c>
      <c r="K20" s="21"/>
      <c r="L20" s="32"/>
      <c r="S20" s="21"/>
      <c r="T20" s="21"/>
      <c r="U20" s="21"/>
      <c r="V20" s="21"/>
      <c r="W20" s="21"/>
      <c r="X20" s="21"/>
      <c r="Y20" s="21"/>
      <c r="Z20" s="21"/>
      <c r="AA20" s="21"/>
      <c r="AB20" s="21"/>
      <c r="AC20" s="21"/>
      <c r="AD20" s="21"/>
      <c r="AE20" s="21"/>
    </row>
    <row r="21" spans="1:31" s="25" customFormat="1" ht="18" customHeight="1">
      <c r="A21" s="21"/>
      <c r="B21" s="22"/>
      <c r="C21" s="21"/>
      <c r="D21" s="21"/>
      <c r="E21" s="18" t="s">
        <v>30</v>
      </c>
      <c r="F21" s="21"/>
      <c r="G21" s="21"/>
      <c r="H21" s="21"/>
      <c r="I21" s="17" t="s">
        <v>26</v>
      </c>
      <c r="J21" s="18" t="s">
        <v>1</v>
      </c>
      <c r="K21" s="21"/>
      <c r="L21" s="32"/>
      <c r="S21" s="21"/>
      <c r="T21" s="21"/>
      <c r="U21" s="21"/>
      <c r="V21" s="21"/>
      <c r="W21" s="21"/>
      <c r="X21" s="21"/>
      <c r="Y21" s="21"/>
      <c r="Z21" s="21"/>
      <c r="AA21" s="21"/>
      <c r="AB21" s="21"/>
      <c r="AC21" s="21"/>
      <c r="AD21" s="21"/>
      <c r="AE21" s="21"/>
    </row>
    <row r="22" spans="1:31" s="25" customFormat="1" ht="6.95" customHeight="1">
      <c r="A22" s="21"/>
      <c r="B22" s="22"/>
      <c r="C22" s="21"/>
      <c r="D22" s="21"/>
      <c r="E22" s="21"/>
      <c r="F22" s="21"/>
      <c r="G22" s="21"/>
      <c r="H22" s="21"/>
      <c r="I22" s="21"/>
      <c r="J22" s="21"/>
      <c r="K22" s="21"/>
      <c r="L22" s="32"/>
      <c r="S22" s="21"/>
      <c r="T22" s="21"/>
      <c r="U22" s="21"/>
      <c r="V22" s="21"/>
      <c r="W22" s="21"/>
      <c r="X22" s="21"/>
      <c r="Y22" s="21"/>
      <c r="Z22" s="21"/>
      <c r="AA22" s="21"/>
      <c r="AB22" s="21"/>
      <c r="AC22" s="21"/>
      <c r="AD22" s="21"/>
      <c r="AE22" s="21"/>
    </row>
    <row r="23" spans="1:31" s="25" customFormat="1" ht="12" customHeight="1">
      <c r="A23" s="21"/>
      <c r="B23" s="22"/>
      <c r="C23" s="21"/>
      <c r="D23" s="17" t="s">
        <v>32</v>
      </c>
      <c r="E23" s="21"/>
      <c r="F23" s="21"/>
      <c r="G23" s="21"/>
      <c r="H23" s="21"/>
      <c r="I23" s="17" t="s">
        <v>24</v>
      </c>
      <c r="J23" s="18" t="str">
        <f>IF('Rekapitulace stavby'!AN19="","",'Rekapitulace stavby'!AN19)</f>
        <v/>
      </c>
      <c r="K23" s="21"/>
      <c r="L23" s="32"/>
      <c r="S23" s="21"/>
      <c r="T23" s="21"/>
      <c r="U23" s="21"/>
      <c r="V23" s="21"/>
      <c r="W23" s="21"/>
      <c r="X23" s="21"/>
      <c r="Y23" s="21"/>
      <c r="Z23" s="21"/>
      <c r="AA23" s="21"/>
      <c r="AB23" s="21"/>
      <c r="AC23" s="21"/>
      <c r="AD23" s="21"/>
      <c r="AE23" s="21"/>
    </row>
    <row r="24" spans="1:31" s="25" customFormat="1" ht="18" customHeight="1">
      <c r="A24" s="21"/>
      <c r="B24" s="22"/>
      <c r="C24" s="21"/>
      <c r="D24" s="21"/>
      <c r="E24" s="18" t="str">
        <f>IF('Rekapitulace stavby'!E20="","",'Rekapitulace stavby'!E20)</f>
        <v xml:space="preserve"> </v>
      </c>
      <c r="F24" s="21"/>
      <c r="G24" s="21"/>
      <c r="H24" s="21"/>
      <c r="I24" s="17" t="s">
        <v>26</v>
      </c>
      <c r="J24" s="18" t="str">
        <f>IF('Rekapitulace stavby'!AN20="","",'Rekapitulace stavby'!AN20)</f>
        <v/>
      </c>
      <c r="K24" s="21"/>
      <c r="L24" s="32"/>
      <c r="S24" s="21"/>
      <c r="T24" s="21"/>
      <c r="U24" s="21"/>
      <c r="V24" s="21"/>
      <c r="W24" s="21"/>
      <c r="X24" s="21"/>
      <c r="Y24" s="21"/>
      <c r="Z24" s="21"/>
      <c r="AA24" s="21"/>
      <c r="AB24" s="21"/>
      <c r="AC24" s="21"/>
      <c r="AD24" s="21"/>
      <c r="AE24" s="21"/>
    </row>
    <row r="25" spans="1:31" s="25" customFormat="1" ht="6.95" customHeight="1">
      <c r="A25" s="21"/>
      <c r="B25" s="22"/>
      <c r="C25" s="21"/>
      <c r="D25" s="21"/>
      <c r="E25" s="21"/>
      <c r="F25" s="21"/>
      <c r="G25" s="21"/>
      <c r="H25" s="21"/>
      <c r="I25" s="21"/>
      <c r="J25" s="21"/>
      <c r="K25" s="21"/>
      <c r="L25" s="32"/>
      <c r="S25" s="21"/>
      <c r="T25" s="21"/>
      <c r="U25" s="21"/>
      <c r="V25" s="21"/>
      <c r="W25" s="21"/>
      <c r="X25" s="21"/>
      <c r="Y25" s="21"/>
      <c r="Z25" s="21"/>
      <c r="AA25" s="21"/>
      <c r="AB25" s="21"/>
      <c r="AC25" s="21"/>
      <c r="AD25" s="21"/>
      <c r="AE25" s="21"/>
    </row>
    <row r="26" spans="1:31" s="25" customFormat="1" ht="12" customHeight="1">
      <c r="A26" s="21"/>
      <c r="B26" s="22"/>
      <c r="C26" s="21"/>
      <c r="D26" s="17" t="s">
        <v>34</v>
      </c>
      <c r="E26" s="21"/>
      <c r="F26" s="21"/>
      <c r="G26" s="21"/>
      <c r="H26" s="21"/>
      <c r="I26" s="21"/>
      <c r="J26" s="21"/>
      <c r="K26" s="21"/>
      <c r="L26" s="32"/>
      <c r="S26" s="21"/>
      <c r="T26" s="21"/>
      <c r="U26" s="21"/>
      <c r="V26" s="21"/>
      <c r="W26" s="21"/>
      <c r="X26" s="21"/>
      <c r="Y26" s="21"/>
      <c r="Z26" s="21"/>
      <c r="AA26" s="21"/>
      <c r="AB26" s="21"/>
      <c r="AC26" s="21"/>
      <c r="AD26" s="21"/>
      <c r="AE26" s="21"/>
    </row>
    <row r="27" spans="1:31" s="96" customFormat="1" ht="16.5" customHeight="1">
      <c r="A27" s="93"/>
      <c r="B27" s="94"/>
      <c r="C27" s="93"/>
      <c r="D27" s="93"/>
      <c r="E27" s="251" t="s">
        <v>1</v>
      </c>
      <c r="F27" s="251"/>
      <c r="G27" s="251"/>
      <c r="H27" s="251"/>
      <c r="I27" s="93"/>
      <c r="J27" s="93"/>
      <c r="K27" s="93"/>
      <c r="L27" s="95"/>
      <c r="S27" s="93"/>
      <c r="T27" s="93"/>
      <c r="U27" s="93"/>
      <c r="V27" s="93"/>
      <c r="W27" s="93"/>
      <c r="X27" s="93"/>
      <c r="Y27" s="93"/>
      <c r="Z27" s="93"/>
      <c r="AA27" s="93"/>
      <c r="AB27" s="93"/>
      <c r="AC27" s="93"/>
      <c r="AD27" s="93"/>
      <c r="AE27" s="93"/>
    </row>
    <row r="28" spans="1:31" s="25" customFormat="1" ht="6.95" customHeight="1">
      <c r="A28" s="21"/>
      <c r="B28" s="22"/>
      <c r="C28" s="21"/>
      <c r="D28" s="21"/>
      <c r="E28" s="21"/>
      <c r="F28" s="21"/>
      <c r="G28" s="21"/>
      <c r="H28" s="21"/>
      <c r="I28" s="21"/>
      <c r="J28" s="21"/>
      <c r="K28" s="21"/>
      <c r="L28" s="32"/>
      <c r="S28" s="21"/>
      <c r="T28" s="21"/>
      <c r="U28" s="21"/>
      <c r="V28" s="21"/>
      <c r="W28" s="21"/>
      <c r="X28" s="21"/>
      <c r="Y28" s="21"/>
      <c r="Z28" s="21"/>
      <c r="AA28" s="21"/>
      <c r="AB28" s="21"/>
      <c r="AC28" s="21"/>
      <c r="AD28" s="21"/>
      <c r="AE28" s="21"/>
    </row>
    <row r="29" spans="1:31" s="25" customFormat="1" ht="6.95" customHeight="1">
      <c r="A29" s="21"/>
      <c r="B29" s="22"/>
      <c r="C29" s="21"/>
      <c r="D29" s="57"/>
      <c r="E29" s="57"/>
      <c r="F29" s="57"/>
      <c r="G29" s="57"/>
      <c r="H29" s="57"/>
      <c r="I29" s="57"/>
      <c r="J29" s="57"/>
      <c r="K29" s="57"/>
      <c r="L29" s="32"/>
      <c r="S29" s="21"/>
      <c r="T29" s="21"/>
      <c r="U29" s="21"/>
      <c r="V29" s="21"/>
      <c r="W29" s="21"/>
      <c r="X29" s="21"/>
      <c r="Y29" s="21"/>
      <c r="Z29" s="21"/>
      <c r="AA29" s="21"/>
      <c r="AB29" s="21"/>
      <c r="AC29" s="21"/>
      <c r="AD29" s="21"/>
      <c r="AE29" s="21"/>
    </row>
    <row r="30" spans="1:31" s="25" customFormat="1" ht="25.35" customHeight="1">
      <c r="A30" s="21"/>
      <c r="B30" s="22"/>
      <c r="C30" s="21"/>
      <c r="D30" s="97" t="s">
        <v>35</v>
      </c>
      <c r="E30" s="21"/>
      <c r="F30" s="21"/>
      <c r="G30" s="21"/>
      <c r="H30" s="21"/>
      <c r="I30" s="21"/>
      <c r="J30" s="98">
        <f>ROUND(J117, 2)</f>
        <v>0</v>
      </c>
      <c r="K30" s="21"/>
      <c r="L30" s="32"/>
      <c r="S30" s="21"/>
      <c r="T30" s="21"/>
      <c r="U30" s="21"/>
      <c r="V30" s="21"/>
      <c r="W30" s="21"/>
      <c r="X30" s="21"/>
      <c r="Y30" s="21"/>
      <c r="Z30" s="21"/>
      <c r="AA30" s="21"/>
      <c r="AB30" s="21"/>
      <c r="AC30" s="21"/>
      <c r="AD30" s="21"/>
      <c r="AE30" s="21"/>
    </row>
    <row r="31" spans="1:31" s="25" customFormat="1" ht="6.95" customHeight="1">
      <c r="A31" s="21"/>
      <c r="B31" s="22"/>
      <c r="C31" s="21"/>
      <c r="D31" s="57"/>
      <c r="E31" s="57"/>
      <c r="F31" s="57"/>
      <c r="G31" s="57"/>
      <c r="H31" s="57"/>
      <c r="I31" s="57"/>
      <c r="J31" s="57"/>
      <c r="K31" s="57"/>
      <c r="L31" s="32"/>
      <c r="S31" s="21"/>
      <c r="T31" s="21"/>
      <c r="U31" s="21"/>
      <c r="V31" s="21"/>
      <c r="W31" s="21"/>
      <c r="X31" s="21"/>
      <c r="Y31" s="21"/>
      <c r="Z31" s="21"/>
      <c r="AA31" s="21"/>
      <c r="AB31" s="21"/>
      <c r="AC31" s="21"/>
      <c r="AD31" s="21"/>
      <c r="AE31" s="21"/>
    </row>
    <row r="32" spans="1:31" s="25" customFormat="1" ht="14.45" customHeight="1">
      <c r="A32" s="21"/>
      <c r="B32" s="22"/>
      <c r="C32" s="21"/>
      <c r="D32" s="21"/>
      <c r="E32" s="21"/>
      <c r="F32" s="99" t="s">
        <v>37</v>
      </c>
      <c r="G32" s="21"/>
      <c r="H32" s="21"/>
      <c r="I32" s="99" t="s">
        <v>36</v>
      </c>
      <c r="J32" s="99" t="s">
        <v>38</v>
      </c>
      <c r="K32" s="21"/>
      <c r="L32" s="32"/>
      <c r="S32" s="21"/>
      <c r="T32" s="21"/>
      <c r="U32" s="21"/>
      <c r="V32" s="21"/>
      <c r="W32" s="21"/>
      <c r="X32" s="21"/>
      <c r="Y32" s="21"/>
      <c r="Z32" s="21"/>
      <c r="AA32" s="21"/>
      <c r="AB32" s="21"/>
      <c r="AC32" s="21"/>
      <c r="AD32" s="21"/>
      <c r="AE32" s="21"/>
    </row>
    <row r="33" spans="1:31" s="25" customFormat="1" ht="14.45" customHeight="1">
      <c r="A33" s="21"/>
      <c r="B33" s="22"/>
      <c r="C33" s="21"/>
      <c r="D33" s="100" t="s">
        <v>39</v>
      </c>
      <c r="E33" s="17" t="s">
        <v>40</v>
      </c>
      <c r="F33" s="101">
        <f>ROUND((SUM(BE117:BE152)),  2)</f>
        <v>0</v>
      </c>
      <c r="G33" s="21"/>
      <c r="H33" s="21"/>
      <c r="I33" s="102">
        <v>0.21</v>
      </c>
      <c r="J33" s="101">
        <f>ROUND(((SUM(BE117:BE152))*I33),  2)</f>
        <v>0</v>
      </c>
      <c r="K33" s="21"/>
      <c r="L33" s="32"/>
      <c r="S33" s="21"/>
      <c r="T33" s="21"/>
      <c r="U33" s="21"/>
      <c r="V33" s="21"/>
      <c r="W33" s="21"/>
      <c r="X33" s="21"/>
      <c r="Y33" s="21"/>
      <c r="Z33" s="21"/>
      <c r="AA33" s="21"/>
      <c r="AB33" s="21"/>
      <c r="AC33" s="21"/>
      <c r="AD33" s="21"/>
      <c r="AE33" s="21"/>
    </row>
    <row r="34" spans="1:31" s="25" customFormat="1" ht="14.45" customHeight="1">
      <c r="A34" s="21"/>
      <c r="B34" s="22"/>
      <c r="C34" s="21"/>
      <c r="D34" s="21"/>
      <c r="E34" s="17" t="s">
        <v>41</v>
      </c>
      <c r="F34" s="101">
        <f>ROUND((SUM(BF117:BF152)),  2)</f>
        <v>0</v>
      </c>
      <c r="G34" s="21"/>
      <c r="H34" s="21"/>
      <c r="I34" s="102">
        <v>0.15</v>
      </c>
      <c r="J34" s="101">
        <f>ROUND(((SUM(BF117:BF152))*I34),  2)</f>
        <v>0</v>
      </c>
      <c r="K34" s="21"/>
      <c r="L34" s="32"/>
      <c r="S34" s="21"/>
      <c r="T34" s="21"/>
      <c r="U34" s="21"/>
      <c r="V34" s="21"/>
      <c r="W34" s="21"/>
      <c r="X34" s="21"/>
      <c r="Y34" s="21"/>
      <c r="Z34" s="21"/>
      <c r="AA34" s="21"/>
      <c r="AB34" s="21"/>
      <c r="AC34" s="21"/>
      <c r="AD34" s="21"/>
      <c r="AE34" s="21"/>
    </row>
    <row r="35" spans="1:31" s="25" customFormat="1" ht="14.45" hidden="1" customHeight="1">
      <c r="A35" s="21"/>
      <c r="B35" s="22"/>
      <c r="C35" s="21"/>
      <c r="D35" s="21"/>
      <c r="E35" s="17" t="s">
        <v>42</v>
      </c>
      <c r="F35" s="101">
        <f>ROUND((SUM(BG117:BG152)),  2)</f>
        <v>0</v>
      </c>
      <c r="G35" s="21"/>
      <c r="H35" s="21"/>
      <c r="I35" s="102">
        <v>0.21</v>
      </c>
      <c r="J35" s="101">
        <f>0</f>
        <v>0</v>
      </c>
      <c r="K35" s="21"/>
      <c r="L35" s="32"/>
      <c r="S35" s="21"/>
      <c r="T35" s="21"/>
      <c r="U35" s="21"/>
      <c r="V35" s="21"/>
      <c r="W35" s="21"/>
      <c r="X35" s="21"/>
      <c r="Y35" s="21"/>
      <c r="Z35" s="21"/>
      <c r="AA35" s="21"/>
      <c r="AB35" s="21"/>
      <c r="AC35" s="21"/>
      <c r="AD35" s="21"/>
      <c r="AE35" s="21"/>
    </row>
    <row r="36" spans="1:31" s="25" customFormat="1" ht="14.45" hidden="1" customHeight="1">
      <c r="A36" s="21"/>
      <c r="B36" s="22"/>
      <c r="C36" s="21"/>
      <c r="D36" s="21"/>
      <c r="E36" s="17" t="s">
        <v>43</v>
      </c>
      <c r="F36" s="101">
        <f>ROUND((SUM(BH117:BH152)),  2)</f>
        <v>0</v>
      </c>
      <c r="G36" s="21"/>
      <c r="H36" s="21"/>
      <c r="I36" s="102">
        <v>0.15</v>
      </c>
      <c r="J36" s="101">
        <f>0</f>
        <v>0</v>
      </c>
      <c r="K36" s="21"/>
      <c r="L36" s="32"/>
      <c r="S36" s="21"/>
      <c r="T36" s="21"/>
      <c r="U36" s="21"/>
      <c r="V36" s="21"/>
      <c r="W36" s="21"/>
      <c r="X36" s="21"/>
      <c r="Y36" s="21"/>
      <c r="Z36" s="21"/>
      <c r="AA36" s="21"/>
      <c r="AB36" s="21"/>
      <c r="AC36" s="21"/>
      <c r="AD36" s="21"/>
      <c r="AE36" s="21"/>
    </row>
    <row r="37" spans="1:31" s="25" customFormat="1" ht="14.45" hidden="1" customHeight="1">
      <c r="A37" s="21"/>
      <c r="B37" s="22"/>
      <c r="C37" s="21"/>
      <c r="D37" s="21"/>
      <c r="E37" s="17" t="s">
        <v>44</v>
      </c>
      <c r="F37" s="101">
        <f>ROUND((SUM(BI117:BI152)),  2)</f>
        <v>0</v>
      </c>
      <c r="G37" s="21"/>
      <c r="H37" s="21"/>
      <c r="I37" s="102">
        <v>0</v>
      </c>
      <c r="J37" s="101">
        <f>0</f>
        <v>0</v>
      </c>
      <c r="K37" s="21"/>
      <c r="L37" s="32"/>
      <c r="S37" s="21"/>
      <c r="T37" s="21"/>
      <c r="U37" s="21"/>
      <c r="V37" s="21"/>
      <c r="W37" s="21"/>
      <c r="X37" s="21"/>
      <c r="Y37" s="21"/>
      <c r="Z37" s="21"/>
      <c r="AA37" s="21"/>
      <c r="AB37" s="21"/>
      <c r="AC37" s="21"/>
      <c r="AD37" s="21"/>
      <c r="AE37" s="21"/>
    </row>
    <row r="38" spans="1:31" s="25" customFormat="1" ht="6.95" customHeight="1">
      <c r="A38" s="21"/>
      <c r="B38" s="22"/>
      <c r="C38" s="21"/>
      <c r="D38" s="21"/>
      <c r="E38" s="21"/>
      <c r="F38" s="21"/>
      <c r="G38" s="21"/>
      <c r="H38" s="21"/>
      <c r="I38" s="21"/>
      <c r="J38" s="21"/>
      <c r="K38" s="21"/>
      <c r="L38" s="32"/>
      <c r="S38" s="21"/>
      <c r="T38" s="21"/>
      <c r="U38" s="21"/>
      <c r="V38" s="21"/>
      <c r="W38" s="21"/>
      <c r="X38" s="21"/>
      <c r="Y38" s="21"/>
      <c r="Z38" s="21"/>
      <c r="AA38" s="21"/>
      <c r="AB38" s="21"/>
      <c r="AC38" s="21"/>
      <c r="AD38" s="21"/>
      <c r="AE38" s="21"/>
    </row>
    <row r="39" spans="1:31" s="25" customFormat="1" ht="25.35" customHeight="1">
      <c r="A39" s="21"/>
      <c r="B39" s="22"/>
      <c r="C39" s="103"/>
      <c r="D39" s="104" t="s">
        <v>45</v>
      </c>
      <c r="E39" s="51"/>
      <c r="F39" s="51"/>
      <c r="G39" s="105" t="s">
        <v>46</v>
      </c>
      <c r="H39" s="106" t="s">
        <v>47</v>
      </c>
      <c r="I39" s="51"/>
      <c r="J39" s="107">
        <f>SUM(J30:J37)</f>
        <v>0</v>
      </c>
      <c r="K39" s="108"/>
      <c r="L39" s="32"/>
      <c r="S39" s="21"/>
      <c r="T39" s="21"/>
      <c r="U39" s="21"/>
      <c r="V39" s="21"/>
      <c r="W39" s="21"/>
      <c r="X39" s="21"/>
      <c r="Y39" s="21"/>
      <c r="Z39" s="21"/>
      <c r="AA39" s="21"/>
      <c r="AB39" s="21"/>
      <c r="AC39" s="21"/>
      <c r="AD39" s="21"/>
      <c r="AE39" s="21"/>
    </row>
    <row r="40" spans="1:31" s="25" customFormat="1" ht="14.45" customHeight="1">
      <c r="A40" s="21"/>
      <c r="B40" s="22"/>
      <c r="C40" s="21"/>
      <c r="D40" s="21"/>
      <c r="E40" s="21"/>
      <c r="F40" s="21"/>
      <c r="G40" s="21"/>
      <c r="H40" s="21"/>
      <c r="I40" s="21"/>
      <c r="J40" s="21"/>
      <c r="K40" s="21"/>
      <c r="L40" s="32"/>
      <c r="S40" s="21"/>
      <c r="T40" s="21"/>
      <c r="U40" s="21"/>
      <c r="V40" s="21"/>
      <c r="W40" s="21"/>
      <c r="X40" s="21"/>
      <c r="Y40" s="21"/>
      <c r="Z40" s="21"/>
      <c r="AA40" s="21"/>
      <c r="AB40" s="21"/>
      <c r="AC40" s="21"/>
      <c r="AD40" s="21"/>
      <c r="AE40" s="21"/>
    </row>
    <row r="41" spans="1:31" ht="14.45" customHeight="1">
      <c r="B41" s="11"/>
      <c r="L41" s="11"/>
    </row>
    <row r="42" spans="1:31" ht="14.45" customHeight="1">
      <c r="B42" s="11"/>
      <c r="L42" s="11"/>
    </row>
    <row r="43" spans="1:31" ht="14.45" customHeight="1">
      <c r="B43" s="11"/>
      <c r="L43" s="11"/>
    </row>
    <row r="44" spans="1:31" ht="14.45" customHeight="1">
      <c r="B44" s="11"/>
      <c r="L44" s="11"/>
    </row>
    <row r="45" spans="1:31" ht="14.45" customHeight="1">
      <c r="B45" s="11"/>
      <c r="L45" s="11"/>
    </row>
    <row r="46" spans="1:31" ht="14.45" customHeight="1">
      <c r="B46" s="11"/>
      <c r="L46" s="11"/>
    </row>
    <row r="47" spans="1:31" ht="14.45" customHeight="1">
      <c r="B47" s="11"/>
      <c r="L47" s="11"/>
    </row>
    <row r="48" spans="1:31" ht="14.45" customHeight="1">
      <c r="B48" s="11"/>
      <c r="L48" s="11"/>
    </row>
    <row r="49" spans="1:31" ht="14.45" customHeight="1">
      <c r="B49" s="11"/>
      <c r="L49" s="11"/>
    </row>
    <row r="50" spans="1:31" s="25" customFormat="1" ht="14.45" customHeight="1">
      <c r="B50" s="32"/>
      <c r="D50" s="33" t="s">
        <v>48</v>
      </c>
      <c r="E50" s="34"/>
      <c r="F50" s="34"/>
      <c r="G50" s="33" t="s">
        <v>49</v>
      </c>
      <c r="H50" s="34"/>
      <c r="I50" s="34"/>
      <c r="J50" s="34"/>
      <c r="K50" s="34"/>
      <c r="L50" s="32"/>
    </row>
    <row r="51" spans="1:31">
      <c r="B51" s="11"/>
      <c r="L51" s="11"/>
    </row>
    <row r="52" spans="1:31">
      <c r="B52" s="11"/>
      <c r="L52" s="11"/>
    </row>
    <row r="53" spans="1:31">
      <c r="B53" s="11"/>
      <c r="L53" s="11"/>
    </row>
    <row r="54" spans="1:31">
      <c r="B54" s="11"/>
      <c r="L54" s="11"/>
    </row>
    <row r="55" spans="1:31">
      <c r="B55" s="11"/>
      <c r="L55" s="11"/>
    </row>
    <row r="56" spans="1:31">
      <c r="B56" s="11"/>
      <c r="L56" s="11"/>
    </row>
    <row r="57" spans="1:31">
      <c r="B57" s="11"/>
      <c r="L57" s="11"/>
    </row>
    <row r="58" spans="1:31">
      <c r="B58" s="11"/>
      <c r="L58" s="11"/>
    </row>
    <row r="59" spans="1:31">
      <c r="B59" s="11"/>
      <c r="L59" s="11"/>
    </row>
    <row r="60" spans="1:31">
      <c r="B60" s="11"/>
      <c r="L60" s="11"/>
    </row>
    <row r="61" spans="1:31" s="25" customFormat="1" ht="12.75">
      <c r="A61" s="21"/>
      <c r="B61" s="22"/>
      <c r="C61" s="21"/>
      <c r="D61" s="35" t="s">
        <v>50</v>
      </c>
      <c r="E61" s="24"/>
      <c r="F61" s="109" t="s">
        <v>51</v>
      </c>
      <c r="G61" s="35" t="s">
        <v>50</v>
      </c>
      <c r="H61" s="24"/>
      <c r="I61" s="24"/>
      <c r="J61" s="110" t="s">
        <v>51</v>
      </c>
      <c r="K61" s="24"/>
      <c r="L61" s="32"/>
      <c r="S61" s="21"/>
      <c r="T61" s="21"/>
      <c r="U61" s="21"/>
      <c r="V61" s="21"/>
      <c r="W61" s="21"/>
      <c r="X61" s="21"/>
      <c r="Y61" s="21"/>
      <c r="Z61" s="21"/>
      <c r="AA61" s="21"/>
      <c r="AB61" s="21"/>
      <c r="AC61" s="21"/>
      <c r="AD61" s="21"/>
      <c r="AE61" s="21"/>
    </row>
    <row r="62" spans="1:31">
      <c r="B62" s="11"/>
      <c r="L62" s="11"/>
    </row>
    <row r="63" spans="1:31">
      <c r="B63" s="11"/>
      <c r="L63" s="11"/>
    </row>
    <row r="64" spans="1:31">
      <c r="B64" s="11"/>
      <c r="L64" s="11"/>
    </row>
    <row r="65" spans="1:31" s="25" customFormat="1" ht="12.75">
      <c r="A65" s="21"/>
      <c r="B65" s="22"/>
      <c r="C65" s="21"/>
      <c r="D65" s="33" t="s">
        <v>52</v>
      </c>
      <c r="E65" s="36"/>
      <c r="F65" s="36"/>
      <c r="G65" s="33" t="s">
        <v>53</v>
      </c>
      <c r="H65" s="36"/>
      <c r="I65" s="36"/>
      <c r="J65" s="36"/>
      <c r="K65" s="36"/>
      <c r="L65" s="32"/>
      <c r="S65" s="21"/>
      <c r="T65" s="21"/>
      <c r="U65" s="21"/>
      <c r="V65" s="21"/>
      <c r="W65" s="21"/>
      <c r="X65" s="21"/>
      <c r="Y65" s="21"/>
      <c r="Z65" s="21"/>
      <c r="AA65" s="21"/>
      <c r="AB65" s="21"/>
      <c r="AC65" s="21"/>
      <c r="AD65" s="21"/>
      <c r="AE65" s="21"/>
    </row>
    <row r="66" spans="1:31">
      <c r="B66" s="11"/>
      <c r="L66" s="11"/>
    </row>
    <row r="67" spans="1:31">
      <c r="B67" s="11"/>
      <c r="L67" s="11"/>
    </row>
    <row r="68" spans="1:31">
      <c r="B68" s="11"/>
      <c r="L68" s="11"/>
    </row>
    <row r="69" spans="1:31">
      <c r="B69" s="11"/>
      <c r="L69" s="11"/>
    </row>
    <row r="70" spans="1:31">
      <c r="B70" s="11"/>
      <c r="L70" s="11"/>
    </row>
    <row r="71" spans="1:31">
      <c r="B71" s="11"/>
      <c r="L71" s="11"/>
    </row>
    <row r="72" spans="1:31">
      <c r="B72" s="11"/>
      <c r="L72" s="11"/>
    </row>
    <row r="73" spans="1:31">
      <c r="B73" s="11"/>
      <c r="L73" s="11"/>
    </row>
    <row r="74" spans="1:31">
      <c r="B74" s="11"/>
      <c r="L74" s="11"/>
    </row>
    <row r="75" spans="1:31">
      <c r="B75" s="11"/>
      <c r="L75" s="11"/>
    </row>
    <row r="76" spans="1:31" s="25" customFormat="1" ht="12.75">
      <c r="A76" s="21"/>
      <c r="B76" s="22"/>
      <c r="C76" s="21"/>
      <c r="D76" s="35" t="s">
        <v>50</v>
      </c>
      <c r="E76" s="24"/>
      <c r="F76" s="109" t="s">
        <v>51</v>
      </c>
      <c r="G76" s="35" t="s">
        <v>50</v>
      </c>
      <c r="H76" s="24"/>
      <c r="I76" s="24"/>
      <c r="J76" s="110" t="s">
        <v>51</v>
      </c>
      <c r="K76" s="24"/>
      <c r="L76" s="32"/>
      <c r="S76" s="21"/>
      <c r="T76" s="21"/>
      <c r="U76" s="21"/>
      <c r="V76" s="21"/>
      <c r="W76" s="21"/>
      <c r="X76" s="21"/>
      <c r="Y76" s="21"/>
      <c r="Z76" s="21"/>
      <c r="AA76" s="21"/>
      <c r="AB76" s="21"/>
      <c r="AC76" s="21"/>
      <c r="AD76" s="21"/>
      <c r="AE76" s="21"/>
    </row>
    <row r="77" spans="1:31" s="25" customFormat="1" ht="14.45" customHeight="1">
      <c r="A77" s="21"/>
      <c r="B77" s="37"/>
      <c r="C77" s="38"/>
      <c r="D77" s="38"/>
      <c r="E77" s="38"/>
      <c r="F77" s="38"/>
      <c r="G77" s="38"/>
      <c r="H77" s="38"/>
      <c r="I77" s="38"/>
      <c r="J77" s="38"/>
      <c r="K77" s="38"/>
      <c r="L77" s="32"/>
      <c r="S77" s="21"/>
      <c r="T77" s="21"/>
      <c r="U77" s="21"/>
      <c r="V77" s="21"/>
      <c r="W77" s="21"/>
      <c r="X77" s="21"/>
      <c r="Y77" s="21"/>
      <c r="Z77" s="21"/>
      <c r="AA77" s="21"/>
      <c r="AB77" s="21"/>
      <c r="AC77" s="21"/>
      <c r="AD77" s="21"/>
      <c r="AE77" s="21"/>
    </row>
    <row r="81" spans="1:47" s="25" customFormat="1" ht="6.95" customHeight="1">
      <c r="A81" s="21"/>
      <c r="B81" s="39"/>
      <c r="C81" s="40"/>
      <c r="D81" s="40"/>
      <c r="E81" s="40"/>
      <c r="F81" s="40"/>
      <c r="G81" s="40"/>
      <c r="H81" s="40"/>
      <c r="I81" s="40"/>
      <c r="J81" s="40"/>
      <c r="K81" s="40"/>
      <c r="L81" s="32"/>
      <c r="S81" s="21"/>
      <c r="T81" s="21"/>
      <c r="U81" s="21"/>
      <c r="V81" s="21"/>
      <c r="W81" s="21"/>
      <c r="X81" s="21"/>
      <c r="Y81" s="21"/>
      <c r="Z81" s="21"/>
      <c r="AA81" s="21"/>
      <c r="AB81" s="21"/>
      <c r="AC81" s="21"/>
      <c r="AD81" s="21"/>
      <c r="AE81" s="21"/>
    </row>
    <row r="82" spans="1:47" s="25" customFormat="1" ht="24.95" customHeight="1">
      <c r="A82" s="21"/>
      <c r="B82" s="22"/>
      <c r="C82" s="12" t="s">
        <v>118</v>
      </c>
      <c r="D82" s="21"/>
      <c r="E82" s="21"/>
      <c r="F82" s="21"/>
      <c r="G82" s="21"/>
      <c r="H82" s="21"/>
      <c r="I82" s="21"/>
      <c r="J82" s="21"/>
      <c r="K82" s="21"/>
      <c r="L82" s="32"/>
      <c r="S82" s="21"/>
      <c r="T82" s="21"/>
      <c r="U82" s="21"/>
      <c r="V82" s="21"/>
      <c r="W82" s="21"/>
      <c r="X82" s="21"/>
      <c r="Y82" s="21"/>
      <c r="Z82" s="21"/>
      <c r="AA82" s="21"/>
      <c r="AB82" s="21"/>
      <c r="AC82" s="21"/>
      <c r="AD82" s="21"/>
      <c r="AE82" s="21"/>
    </row>
    <row r="83" spans="1:47" s="25" customFormat="1" ht="6.95" customHeight="1">
      <c r="A83" s="21"/>
      <c r="B83" s="22"/>
      <c r="C83" s="21"/>
      <c r="D83" s="21"/>
      <c r="E83" s="21"/>
      <c r="F83" s="21"/>
      <c r="G83" s="21"/>
      <c r="H83" s="21"/>
      <c r="I83" s="21"/>
      <c r="J83" s="21"/>
      <c r="K83" s="21"/>
      <c r="L83" s="32"/>
      <c r="S83" s="21"/>
      <c r="T83" s="21"/>
      <c r="U83" s="21"/>
      <c r="V83" s="21"/>
      <c r="W83" s="21"/>
      <c r="X83" s="21"/>
      <c r="Y83" s="21"/>
      <c r="Z83" s="21"/>
      <c r="AA83" s="21"/>
      <c r="AB83" s="21"/>
      <c r="AC83" s="21"/>
      <c r="AD83" s="21"/>
      <c r="AE83" s="21"/>
    </row>
    <row r="84" spans="1:47" s="25" customFormat="1" ht="12" customHeight="1">
      <c r="A84" s="21"/>
      <c r="B84" s="22"/>
      <c r="C84" s="17" t="s">
        <v>15</v>
      </c>
      <c r="D84" s="21"/>
      <c r="E84" s="21"/>
      <c r="F84" s="21"/>
      <c r="G84" s="21"/>
      <c r="H84" s="21"/>
      <c r="I84" s="21"/>
      <c r="J84" s="21"/>
      <c r="K84" s="21"/>
      <c r="L84" s="32"/>
      <c r="S84" s="21"/>
      <c r="T84" s="21"/>
      <c r="U84" s="21"/>
      <c r="V84" s="21"/>
      <c r="W84" s="21"/>
      <c r="X84" s="21"/>
      <c r="Y84" s="21"/>
      <c r="Z84" s="21"/>
      <c r="AA84" s="21"/>
      <c r="AB84" s="21"/>
      <c r="AC84" s="21"/>
      <c r="AD84" s="21"/>
      <c r="AE84" s="21"/>
    </row>
    <row r="85" spans="1:47" s="25" customFormat="1" ht="16.5" customHeight="1">
      <c r="A85" s="21"/>
      <c r="B85" s="22"/>
      <c r="C85" s="21"/>
      <c r="D85" s="21"/>
      <c r="E85" s="258" t="str">
        <f>E7</f>
        <v>SPŠ stavební Pardubice - rekonstrukce domova mládeže DM4</v>
      </c>
      <c r="F85" s="259"/>
      <c r="G85" s="259"/>
      <c r="H85" s="259"/>
      <c r="I85" s="21"/>
      <c r="J85" s="21"/>
      <c r="K85" s="21"/>
      <c r="L85" s="32"/>
      <c r="S85" s="21"/>
      <c r="T85" s="21"/>
      <c r="U85" s="21"/>
      <c r="V85" s="21"/>
      <c r="W85" s="21"/>
      <c r="X85" s="21"/>
      <c r="Y85" s="21"/>
      <c r="Z85" s="21"/>
      <c r="AA85" s="21"/>
      <c r="AB85" s="21"/>
      <c r="AC85" s="21"/>
      <c r="AD85" s="21"/>
      <c r="AE85" s="21"/>
    </row>
    <row r="86" spans="1:47" s="25" customFormat="1" ht="12" customHeight="1">
      <c r="A86" s="21"/>
      <c r="B86" s="22"/>
      <c r="C86" s="17" t="s">
        <v>116</v>
      </c>
      <c r="D86" s="21"/>
      <c r="E86" s="21"/>
      <c r="F86" s="21"/>
      <c r="G86" s="21"/>
      <c r="H86" s="21"/>
      <c r="I86" s="21"/>
      <c r="J86" s="21"/>
      <c r="K86" s="21"/>
      <c r="L86" s="32"/>
      <c r="S86" s="21"/>
      <c r="T86" s="21"/>
      <c r="U86" s="21"/>
      <c r="V86" s="21"/>
      <c r="W86" s="21"/>
      <c r="X86" s="21"/>
      <c r="Y86" s="21"/>
      <c r="Z86" s="21"/>
      <c r="AA86" s="21"/>
      <c r="AB86" s="21"/>
      <c r="AC86" s="21"/>
      <c r="AD86" s="21"/>
      <c r="AE86" s="21"/>
    </row>
    <row r="87" spans="1:47" s="25" customFormat="1" ht="16.5" customHeight="1">
      <c r="A87" s="21"/>
      <c r="B87" s="22"/>
      <c r="C87" s="21"/>
      <c r="D87" s="21"/>
      <c r="E87" s="239" t="str">
        <f>E9</f>
        <v>3 - Vzduchotechnika</v>
      </c>
      <c r="F87" s="257"/>
      <c r="G87" s="257"/>
      <c r="H87" s="257"/>
      <c r="I87" s="21"/>
      <c r="J87" s="21"/>
      <c r="K87" s="21"/>
      <c r="L87" s="32"/>
      <c r="S87" s="21"/>
      <c r="T87" s="21"/>
      <c r="U87" s="21"/>
      <c r="V87" s="21"/>
      <c r="W87" s="21"/>
      <c r="X87" s="21"/>
      <c r="Y87" s="21"/>
      <c r="Z87" s="21"/>
      <c r="AA87" s="21"/>
      <c r="AB87" s="21"/>
      <c r="AC87" s="21"/>
      <c r="AD87" s="21"/>
      <c r="AE87" s="21"/>
    </row>
    <row r="88" spans="1:47" s="25" customFormat="1" ht="6.95" customHeight="1">
      <c r="A88" s="21"/>
      <c r="B88" s="22"/>
      <c r="C88" s="21"/>
      <c r="D88" s="21"/>
      <c r="E88" s="21"/>
      <c r="F88" s="21"/>
      <c r="G88" s="21"/>
      <c r="H88" s="21"/>
      <c r="I88" s="21"/>
      <c r="J88" s="21"/>
      <c r="K88" s="21"/>
      <c r="L88" s="32"/>
      <c r="S88" s="21"/>
      <c r="T88" s="21"/>
      <c r="U88" s="21"/>
      <c r="V88" s="21"/>
      <c r="W88" s="21"/>
      <c r="X88" s="21"/>
      <c r="Y88" s="21"/>
      <c r="Z88" s="21"/>
      <c r="AA88" s="21"/>
      <c r="AB88" s="21"/>
      <c r="AC88" s="21"/>
      <c r="AD88" s="21"/>
      <c r="AE88" s="21"/>
    </row>
    <row r="89" spans="1:47" s="25" customFormat="1" ht="12" customHeight="1">
      <c r="A89" s="21"/>
      <c r="B89" s="22"/>
      <c r="C89" s="17" t="s">
        <v>19</v>
      </c>
      <c r="D89" s="21"/>
      <c r="E89" s="21"/>
      <c r="F89" s="18" t="str">
        <f>F12</f>
        <v>Pardubice</v>
      </c>
      <c r="G89" s="21"/>
      <c r="H89" s="21"/>
      <c r="I89" s="17" t="s">
        <v>21</v>
      </c>
      <c r="J89" s="92" t="str">
        <f>IF(J12="","",J12)</f>
        <v>22. 9. 2020</v>
      </c>
      <c r="K89" s="21"/>
      <c r="L89" s="32"/>
      <c r="S89" s="21"/>
      <c r="T89" s="21"/>
      <c r="U89" s="21"/>
      <c r="V89" s="21"/>
      <c r="W89" s="21"/>
      <c r="X89" s="21"/>
      <c r="Y89" s="21"/>
      <c r="Z89" s="21"/>
      <c r="AA89" s="21"/>
      <c r="AB89" s="21"/>
      <c r="AC89" s="21"/>
      <c r="AD89" s="21"/>
      <c r="AE89" s="21"/>
    </row>
    <row r="90" spans="1:47" s="25" customFormat="1" ht="6.95" customHeight="1">
      <c r="A90" s="21"/>
      <c r="B90" s="22"/>
      <c r="C90" s="21"/>
      <c r="D90" s="21"/>
      <c r="E90" s="21"/>
      <c r="F90" s="21"/>
      <c r="G90" s="21"/>
      <c r="H90" s="21"/>
      <c r="I90" s="21"/>
      <c r="J90" s="21"/>
      <c r="K90" s="21"/>
      <c r="L90" s="32"/>
      <c r="S90" s="21"/>
      <c r="T90" s="21"/>
      <c r="U90" s="21"/>
      <c r="V90" s="21"/>
      <c r="W90" s="21"/>
      <c r="X90" s="21"/>
      <c r="Y90" s="21"/>
      <c r="Z90" s="21"/>
      <c r="AA90" s="21"/>
      <c r="AB90" s="21"/>
      <c r="AC90" s="21"/>
      <c r="AD90" s="21"/>
      <c r="AE90" s="21"/>
    </row>
    <row r="91" spans="1:47" s="25" customFormat="1" ht="25.7" customHeight="1">
      <c r="A91" s="21"/>
      <c r="B91" s="22"/>
      <c r="C91" s="17" t="s">
        <v>23</v>
      </c>
      <c r="D91" s="21"/>
      <c r="E91" s="21"/>
      <c r="F91" s="18" t="str">
        <f>E15</f>
        <v>Pardubický kraj</v>
      </c>
      <c r="G91" s="21"/>
      <c r="H91" s="21"/>
      <c r="I91" s="17" t="s">
        <v>29</v>
      </c>
      <c r="J91" s="111" t="str">
        <f>E21</f>
        <v>astalon s.r.o. Pardubice</v>
      </c>
      <c r="K91" s="21"/>
      <c r="L91" s="32"/>
      <c r="S91" s="21"/>
      <c r="T91" s="21"/>
      <c r="U91" s="21"/>
      <c r="V91" s="21"/>
      <c r="W91" s="21"/>
      <c r="X91" s="21"/>
      <c r="Y91" s="21"/>
      <c r="Z91" s="21"/>
      <c r="AA91" s="21"/>
      <c r="AB91" s="21"/>
      <c r="AC91" s="21"/>
      <c r="AD91" s="21"/>
      <c r="AE91" s="21"/>
    </row>
    <row r="92" spans="1:47" s="25" customFormat="1" ht="15.2" customHeight="1">
      <c r="A92" s="21"/>
      <c r="B92" s="22"/>
      <c r="C92" s="17" t="s">
        <v>27</v>
      </c>
      <c r="D92" s="21"/>
      <c r="E92" s="21"/>
      <c r="F92" s="18" t="str">
        <f>IF(E18="","",E18)</f>
        <v>Vyplň údaj</v>
      </c>
      <c r="G92" s="21"/>
      <c r="H92" s="21"/>
      <c r="I92" s="17" t="s">
        <v>32</v>
      </c>
      <c r="J92" s="111" t="str">
        <f>E24</f>
        <v xml:space="preserve"> </v>
      </c>
      <c r="K92" s="21"/>
      <c r="L92" s="32"/>
      <c r="S92" s="21"/>
      <c r="T92" s="21"/>
      <c r="U92" s="21"/>
      <c r="V92" s="21"/>
      <c r="W92" s="21"/>
      <c r="X92" s="21"/>
      <c r="Y92" s="21"/>
      <c r="Z92" s="21"/>
      <c r="AA92" s="21"/>
      <c r="AB92" s="21"/>
      <c r="AC92" s="21"/>
      <c r="AD92" s="21"/>
      <c r="AE92" s="21"/>
    </row>
    <row r="93" spans="1:47" s="25" customFormat="1" ht="10.35" customHeight="1">
      <c r="A93" s="21"/>
      <c r="B93" s="22"/>
      <c r="C93" s="21"/>
      <c r="D93" s="21"/>
      <c r="E93" s="21"/>
      <c r="F93" s="21"/>
      <c r="G93" s="21"/>
      <c r="H93" s="21"/>
      <c r="I93" s="21"/>
      <c r="J93" s="21"/>
      <c r="K93" s="21"/>
      <c r="L93" s="32"/>
      <c r="S93" s="21"/>
      <c r="T93" s="21"/>
      <c r="U93" s="21"/>
      <c r="V93" s="21"/>
      <c r="W93" s="21"/>
      <c r="X93" s="21"/>
      <c r="Y93" s="21"/>
      <c r="Z93" s="21"/>
      <c r="AA93" s="21"/>
      <c r="AB93" s="21"/>
      <c r="AC93" s="21"/>
      <c r="AD93" s="21"/>
      <c r="AE93" s="21"/>
    </row>
    <row r="94" spans="1:47" s="25" customFormat="1" ht="29.25" customHeight="1">
      <c r="A94" s="21"/>
      <c r="B94" s="22"/>
      <c r="C94" s="112" t="s">
        <v>119</v>
      </c>
      <c r="D94" s="103"/>
      <c r="E94" s="103"/>
      <c r="F94" s="103"/>
      <c r="G94" s="103"/>
      <c r="H94" s="103"/>
      <c r="I94" s="103"/>
      <c r="J94" s="113" t="s">
        <v>120</v>
      </c>
      <c r="K94" s="103"/>
      <c r="L94" s="32"/>
      <c r="S94" s="21"/>
      <c r="T94" s="21"/>
      <c r="U94" s="21"/>
      <c r="V94" s="21"/>
      <c r="W94" s="21"/>
      <c r="X94" s="21"/>
      <c r="Y94" s="21"/>
      <c r="Z94" s="21"/>
      <c r="AA94" s="21"/>
      <c r="AB94" s="21"/>
      <c r="AC94" s="21"/>
      <c r="AD94" s="21"/>
      <c r="AE94" s="21"/>
    </row>
    <row r="95" spans="1:47" s="25" customFormat="1" ht="10.35" customHeight="1">
      <c r="A95" s="21"/>
      <c r="B95" s="22"/>
      <c r="C95" s="21"/>
      <c r="D95" s="21"/>
      <c r="E95" s="21"/>
      <c r="F95" s="21"/>
      <c r="G95" s="21"/>
      <c r="H95" s="21"/>
      <c r="I95" s="21"/>
      <c r="J95" s="21"/>
      <c r="K95" s="21"/>
      <c r="L95" s="32"/>
      <c r="S95" s="21"/>
      <c r="T95" s="21"/>
      <c r="U95" s="21"/>
      <c r="V95" s="21"/>
      <c r="W95" s="21"/>
      <c r="X95" s="21"/>
      <c r="Y95" s="21"/>
      <c r="Z95" s="21"/>
      <c r="AA95" s="21"/>
      <c r="AB95" s="21"/>
      <c r="AC95" s="21"/>
      <c r="AD95" s="21"/>
      <c r="AE95" s="21"/>
    </row>
    <row r="96" spans="1:47" s="25" customFormat="1" ht="22.7" customHeight="1">
      <c r="A96" s="21"/>
      <c r="B96" s="22"/>
      <c r="C96" s="114" t="s">
        <v>121</v>
      </c>
      <c r="D96" s="21"/>
      <c r="E96" s="21"/>
      <c r="F96" s="21"/>
      <c r="G96" s="21"/>
      <c r="H96" s="21"/>
      <c r="I96" s="21"/>
      <c r="J96" s="98">
        <f>J117</f>
        <v>0</v>
      </c>
      <c r="K96" s="21"/>
      <c r="L96" s="32"/>
      <c r="S96" s="21"/>
      <c r="T96" s="21"/>
      <c r="U96" s="21"/>
      <c r="V96" s="21"/>
      <c r="W96" s="21"/>
      <c r="X96" s="21"/>
      <c r="Y96" s="21"/>
      <c r="Z96" s="21"/>
      <c r="AA96" s="21"/>
      <c r="AB96" s="21"/>
      <c r="AC96" s="21"/>
      <c r="AD96" s="21"/>
      <c r="AE96" s="21"/>
      <c r="AU96" s="8" t="s">
        <v>122</v>
      </c>
    </row>
    <row r="97" spans="1:31" s="116" customFormat="1" ht="24.95" customHeight="1">
      <c r="B97" s="115"/>
      <c r="D97" s="117" t="s">
        <v>1749</v>
      </c>
      <c r="E97" s="118"/>
      <c r="F97" s="118"/>
      <c r="G97" s="118"/>
      <c r="H97" s="118"/>
      <c r="I97" s="118"/>
      <c r="J97" s="119">
        <f>J118</f>
        <v>0</v>
      </c>
      <c r="L97" s="115"/>
    </row>
    <row r="98" spans="1:31" s="25" customFormat="1" ht="21.75" customHeight="1">
      <c r="A98" s="21"/>
      <c r="B98" s="22"/>
      <c r="C98" s="21"/>
      <c r="D98" s="21"/>
      <c r="E98" s="21"/>
      <c r="F98" s="21"/>
      <c r="G98" s="21"/>
      <c r="H98" s="21"/>
      <c r="I98" s="21"/>
      <c r="J98" s="21"/>
      <c r="K98" s="21"/>
      <c r="L98" s="32"/>
      <c r="S98" s="21"/>
      <c r="T98" s="21"/>
      <c r="U98" s="21"/>
      <c r="V98" s="21"/>
      <c r="W98" s="21"/>
      <c r="X98" s="21"/>
      <c r="Y98" s="21"/>
      <c r="Z98" s="21"/>
      <c r="AA98" s="21"/>
      <c r="AB98" s="21"/>
      <c r="AC98" s="21"/>
      <c r="AD98" s="21"/>
      <c r="AE98" s="21"/>
    </row>
    <row r="99" spans="1:31" s="25" customFormat="1" ht="6.95" customHeight="1">
      <c r="A99" s="21"/>
      <c r="B99" s="37"/>
      <c r="C99" s="38"/>
      <c r="D99" s="38"/>
      <c r="E99" s="38"/>
      <c r="F99" s="38"/>
      <c r="G99" s="38"/>
      <c r="H99" s="38"/>
      <c r="I99" s="38"/>
      <c r="J99" s="38"/>
      <c r="K99" s="38"/>
      <c r="L99" s="32"/>
      <c r="S99" s="21"/>
      <c r="T99" s="21"/>
      <c r="U99" s="21"/>
      <c r="V99" s="21"/>
      <c r="W99" s="21"/>
      <c r="X99" s="21"/>
      <c r="Y99" s="21"/>
      <c r="Z99" s="21"/>
      <c r="AA99" s="21"/>
      <c r="AB99" s="21"/>
      <c r="AC99" s="21"/>
      <c r="AD99" s="21"/>
      <c r="AE99" s="21"/>
    </row>
    <row r="103" spans="1:31" s="25" customFormat="1" ht="6.95" customHeight="1">
      <c r="A103" s="21"/>
      <c r="B103" s="39"/>
      <c r="C103" s="40"/>
      <c r="D103" s="40"/>
      <c r="E103" s="40"/>
      <c r="F103" s="40"/>
      <c r="G103" s="40"/>
      <c r="H103" s="40"/>
      <c r="I103" s="40"/>
      <c r="J103" s="40"/>
      <c r="K103" s="40"/>
      <c r="L103" s="32"/>
      <c r="S103" s="21"/>
      <c r="T103" s="21"/>
      <c r="U103" s="21"/>
      <c r="V103" s="21"/>
      <c r="W103" s="21"/>
      <c r="X103" s="21"/>
      <c r="Y103" s="21"/>
      <c r="Z103" s="21"/>
      <c r="AA103" s="21"/>
      <c r="AB103" s="21"/>
      <c r="AC103" s="21"/>
      <c r="AD103" s="21"/>
      <c r="AE103" s="21"/>
    </row>
    <row r="104" spans="1:31" s="25" customFormat="1" ht="24.95" customHeight="1">
      <c r="A104" s="21"/>
      <c r="B104" s="22"/>
      <c r="C104" s="12" t="s">
        <v>143</v>
      </c>
      <c r="D104" s="21"/>
      <c r="E104" s="21"/>
      <c r="F104" s="21"/>
      <c r="G104" s="21"/>
      <c r="H104" s="21"/>
      <c r="I104" s="21"/>
      <c r="J104" s="21"/>
      <c r="K104" s="21"/>
      <c r="L104" s="32"/>
      <c r="S104" s="21"/>
      <c r="T104" s="21"/>
      <c r="U104" s="21"/>
      <c r="V104" s="21"/>
      <c r="W104" s="21"/>
      <c r="X104" s="21"/>
      <c r="Y104" s="21"/>
      <c r="Z104" s="21"/>
      <c r="AA104" s="21"/>
      <c r="AB104" s="21"/>
      <c r="AC104" s="21"/>
      <c r="AD104" s="21"/>
      <c r="AE104" s="21"/>
    </row>
    <row r="105" spans="1:31" s="25" customFormat="1" ht="6.95" customHeight="1">
      <c r="A105" s="21"/>
      <c r="B105" s="22"/>
      <c r="C105" s="21"/>
      <c r="D105" s="21"/>
      <c r="E105" s="21"/>
      <c r="F105" s="21"/>
      <c r="G105" s="21"/>
      <c r="H105" s="21"/>
      <c r="I105" s="21"/>
      <c r="J105" s="21"/>
      <c r="K105" s="21"/>
      <c r="L105" s="32"/>
      <c r="S105" s="21"/>
      <c r="T105" s="21"/>
      <c r="U105" s="21"/>
      <c r="V105" s="21"/>
      <c r="W105" s="21"/>
      <c r="X105" s="21"/>
      <c r="Y105" s="21"/>
      <c r="Z105" s="21"/>
      <c r="AA105" s="21"/>
      <c r="AB105" s="21"/>
      <c r="AC105" s="21"/>
      <c r="AD105" s="21"/>
      <c r="AE105" s="21"/>
    </row>
    <row r="106" spans="1:31" s="25" customFormat="1" ht="12" customHeight="1">
      <c r="A106" s="21"/>
      <c r="B106" s="22"/>
      <c r="C106" s="17" t="s">
        <v>15</v>
      </c>
      <c r="D106" s="21"/>
      <c r="E106" s="21"/>
      <c r="F106" s="21"/>
      <c r="G106" s="21"/>
      <c r="H106" s="21"/>
      <c r="I106" s="21"/>
      <c r="J106" s="21"/>
      <c r="K106" s="21"/>
      <c r="L106" s="32"/>
      <c r="S106" s="21"/>
      <c r="T106" s="21"/>
      <c r="U106" s="21"/>
      <c r="V106" s="21"/>
      <c r="W106" s="21"/>
      <c r="X106" s="21"/>
      <c r="Y106" s="21"/>
      <c r="Z106" s="21"/>
      <c r="AA106" s="21"/>
      <c r="AB106" s="21"/>
      <c r="AC106" s="21"/>
      <c r="AD106" s="21"/>
      <c r="AE106" s="21"/>
    </row>
    <row r="107" spans="1:31" s="25" customFormat="1" ht="16.5" customHeight="1">
      <c r="A107" s="21"/>
      <c r="B107" s="22"/>
      <c r="C107" s="21"/>
      <c r="D107" s="21"/>
      <c r="E107" s="258" t="str">
        <f>E7</f>
        <v>SPŠ stavební Pardubice - rekonstrukce domova mládeže DM4</v>
      </c>
      <c r="F107" s="259"/>
      <c r="G107" s="259"/>
      <c r="H107" s="259"/>
      <c r="I107" s="21"/>
      <c r="J107" s="21"/>
      <c r="K107" s="21"/>
      <c r="L107" s="32"/>
      <c r="S107" s="21"/>
      <c r="T107" s="21"/>
      <c r="U107" s="21"/>
      <c r="V107" s="21"/>
      <c r="W107" s="21"/>
      <c r="X107" s="21"/>
      <c r="Y107" s="21"/>
      <c r="Z107" s="21"/>
      <c r="AA107" s="21"/>
      <c r="AB107" s="21"/>
      <c r="AC107" s="21"/>
      <c r="AD107" s="21"/>
      <c r="AE107" s="21"/>
    </row>
    <row r="108" spans="1:31" s="25" customFormat="1" ht="12" customHeight="1">
      <c r="A108" s="21"/>
      <c r="B108" s="22"/>
      <c r="C108" s="17" t="s">
        <v>116</v>
      </c>
      <c r="D108" s="21"/>
      <c r="E108" s="21"/>
      <c r="F108" s="21"/>
      <c r="G108" s="21"/>
      <c r="H108" s="21"/>
      <c r="I108" s="21"/>
      <c r="J108" s="21"/>
      <c r="K108" s="21"/>
      <c r="L108" s="32"/>
      <c r="S108" s="21"/>
      <c r="T108" s="21"/>
      <c r="U108" s="21"/>
      <c r="V108" s="21"/>
      <c r="W108" s="21"/>
      <c r="X108" s="21"/>
      <c r="Y108" s="21"/>
      <c r="Z108" s="21"/>
      <c r="AA108" s="21"/>
      <c r="AB108" s="21"/>
      <c r="AC108" s="21"/>
      <c r="AD108" s="21"/>
      <c r="AE108" s="21"/>
    </row>
    <row r="109" spans="1:31" s="25" customFormat="1" ht="16.5" customHeight="1">
      <c r="A109" s="21"/>
      <c r="B109" s="22"/>
      <c r="C109" s="21"/>
      <c r="D109" s="21"/>
      <c r="E109" s="239" t="str">
        <f>E9</f>
        <v>3 - Vzduchotechnika</v>
      </c>
      <c r="F109" s="257"/>
      <c r="G109" s="257"/>
      <c r="H109" s="257"/>
      <c r="I109" s="21"/>
      <c r="J109" s="21"/>
      <c r="K109" s="21"/>
      <c r="L109" s="32"/>
      <c r="S109" s="21"/>
      <c r="T109" s="21"/>
      <c r="U109" s="21"/>
      <c r="V109" s="21"/>
      <c r="W109" s="21"/>
      <c r="X109" s="21"/>
      <c r="Y109" s="21"/>
      <c r="Z109" s="21"/>
      <c r="AA109" s="21"/>
      <c r="AB109" s="21"/>
      <c r="AC109" s="21"/>
      <c r="AD109" s="21"/>
      <c r="AE109" s="21"/>
    </row>
    <row r="110" spans="1:31" s="25" customFormat="1" ht="6.95" customHeight="1">
      <c r="A110" s="21"/>
      <c r="B110" s="22"/>
      <c r="C110" s="21"/>
      <c r="D110" s="21"/>
      <c r="E110" s="21"/>
      <c r="F110" s="21"/>
      <c r="G110" s="21"/>
      <c r="H110" s="21"/>
      <c r="I110" s="21"/>
      <c r="J110" s="21"/>
      <c r="K110" s="21"/>
      <c r="L110" s="32"/>
      <c r="S110" s="21"/>
      <c r="T110" s="21"/>
      <c r="U110" s="21"/>
      <c r="V110" s="21"/>
      <c r="W110" s="21"/>
      <c r="X110" s="21"/>
      <c r="Y110" s="21"/>
      <c r="Z110" s="21"/>
      <c r="AA110" s="21"/>
      <c r="AB110" s="21"/>
      <c r="AC110" s="21"/>
      <c r="AD110" s="21"/>
      <c r="AE110" s="21"/>
    </row>
    <row r="111" spans="1:31" s="25" customFormat="1" ht="12" customHeight="1">
      <c r="A111" s="21"/>
      <c r="B111" s="22"/>
      <c r="C111" s="17" t="s">
        <v>19</v>
      </c>
      <c r="D111" s="21"/>
      <c r="E111" s="21"/>
      <c r="F111" s="18" t="str">
        <f>F12</f>
        <v>Pardubice</v>
      </c>
      <c r="G111" s="21"/>
      <c r="H111" s="21"/>
      <c r="I111" s="17" t="s">
        <v>21</v>
      </c>
      <c r="J111" s="92" t="str">
        <f>IF(J12="","",J12)</f>
        <v>22. 9. 2020</v>
      </c>
      <c r="K111" s="21"/>
      <c r="L111" s="32"/>
      <c r="S111" s="21"/>
      <c r="T111" s="21"/>
      <c r="U111" s="21"/>
      <c r="V111" s="21"/>
      <c r="W111" s="21"/>
      <c r="X111" s="21"/>
      <c r="Y111" s="21"/>
      <c r="Z111" s="21"/>
      <c r="AA111" s="21"/>
      <c r="AB111" s="21"/>
      <c r="AC111" s="21"/>
      <c r="AD111" s="21"/>
      <c r="AE111" s="21"/>
    </row>
    <row r="112" spans="1:31" s="25" customFormat="1" ht="6.95" customHeight="1">
      <c r="A112" s="21"/>
      <c r="B112" s="22"/>
      <c r="C112" s="21"/>
      <c r="D112" s="21"/>
      <c r="E112" s="21"/>
      <c r="F112" s="21"/>
      <c r="G112" s="21"/>
      <c r="H112" s="21"/>
      <c r="I112" s="21"/>
      <c r="J112" s="21"/>
      <c r="K112" s="21"/>
      <c r="L112" s="32"/>
      <c r="S112" s="21"/>
      <c r="T112" s="21"/>
      <c r="U112" s="21"/>
      <c r="V112" s="21"/>
      <c r="W112" s="21"/>
      <c r="X112" s="21"/>
      <c r="Y112" s="21"/>
      <c r="Z112" s="21"/>
      <c r="AA112" s="21"/>
      <c r="AB112" s="21"/>
      <c r="AC112" s="21"/>
      <c r="AD112" s="21"/>
      <c r="AE112" s="21"/>
    </row>
    <row r="113" spans="1:65" s="25" customFormat="1" ht="25.7" customHeight="1">
      <c r="A113" s="21"/>
      <c r="B113" s="22"/>
      <c r="C113" s="17" t="s">
        <v>23</v>
      </c>
      <c r="D113" s="21"/>
      <c r="E113" s="21"/>
      <c r="F113" s="18" t="str">
        <f>E15</f>
        <v>Pardubický kraj</v>
      </c>
      <c r="G113" s="21"/>
      <c r="H113" s="21"/>
      <c r="I113" s="17" t="s">
        <v>29</v>
      </c>
      <c r="J113" s="111" t="str">
        <f>E21</f>
        <v>astalon s.r.o. Pardubice</v>
      </c>
      <c r="K113" s="21"/>
      <c r="L113" s="32"/>
      <c r="S113" s="21"/>
      <c r="T113" s="21"/>
      <c r="U113" s="21"/>
      <c r="V113" s="21"/>
      <c r="W113" s="21"/>
      <c r="X113" s="21"/>
      <c r="Y113" s="21"/>
      <c r="Z113" s="21"/>
      <c r="AA113" s="21"/>
      <c r="AB113" s="21"/>
      <c r="AC113" s="21"/>
      <c r="AD113" s="21"/>
      <c r="AE113" s="21"/>
    </row>
    <row r="114" spans="1:65" s="25" customFormat="1" ht="15.2" customHeight="1">
      <c r="A114" s="21"/>
      <c r="B114" s="22"/>
      <c r="C114" s="17" t="s">
        <v>27</v>
      </c>
      <c r="D114" s="21"/>
      <c r="E114" s="21"/>
      <c r="F114" s="18" t="str">
        <f>IF(E18="","",E18)</f>
        <v>Vyplň údaj</v>
      </c>
      <c r="G114" s="21"/>
      <c r="H114" s="21"/>
      <c r="I114" s="17" t="s">
        <v>32</v>
      </c>
      <c r="J114" s="111" t="str">
        <f>E24</f>
        <v xml:space="preserve"> </v>
      </c>
      <c r="K114" s="21"/>
      <c r="L114" s="32"/>
      <c r="S114" s="21"/>
      <c r="T114" s="21"/>
      <c r="U114" s="21"/>
      <c r="V114" s="21"/>
      <c r="W114" s="21"/>
      <c r="X114" s="21"/>
      <c r="Y114" s="21"/>
      <c r="Z114" s="21"/>
      <c r="AA114" s="21"/>
      <c r="AB114" s="21"/>
      <c r="AC114" s="21"/>
      <c r="AD114" s="21"/>
      <c r="AE114" s="21"/>
    </row>
    <row r="115" spans="1:65" s="25" customFormat="1" ht="10.35" customHeight="1">
      <c r="A115" s="21"/>
      <c r="B115" s="22"/>
      <c r="C115" s="21"/>
      <c r="D115" s="21"/>
      <c r="E115" s="21"/>
      <c r="F115" s="21"/>
      <c r="G115" s="21"/>
      <c r="H115" s="21"/>
      <c r="I115" s="21"/>
      <c r="J115" s="21"/>
      <c r="K115" s="21"/>
      <c r="L115" s="32"/>
      <c r="S115" s="21"/>
      <c r="T115" s="21"/>
      <c r="U115" s="21"/>
      <c r="V115" s="21"/>
      <c r="W115" s="21"/>
      <c r="X115" s="21"/>
      <c r="Y115" s="21"/>
      <c r="Z115" s="21"/>
      <c r="AA115" s="21"/>
      <c r="AB115" s="21"/>
      <c r="AC115" s="21"/>
      <c r="AD115" s="21"/>
      <c r="AE115" s="21"/>
    </row>
    <row r="116" spans="1:65" s="130" customFormat="1" ht="29.25" customHeight="1">
      <c r="A116" s="124"/>
      <c r="B116" s="125"/>
      <c r="C116" s="126" t="s">
        <v>144</v>
      </c>
      <c r="D116" s="127" t="s">
        <v>60</v>
      </c>
      <c r="E116" s="127" t="s">
        <v>56</v>
      </c>
      <c r="F116" s="127" t="s">
        <v>57</v>
      </c>
      <c r="G116" s="127" t="s">
        <v>145</v>
      </c>
      <c r="H116" s="127" t="s">
        <v>146</v>
      </c>
      <c r="I116" s="127" t="s">
        <v>147</v>
      </c>
      <c r="J116" s="127" t="s">
        <v>120</v>
      </c>
      <c r="K116" s="128" t="s">
        <v>148</v>
      </c>
      <c r="L116" s="129"/>
      <c r="M116" s="53" t="s">
        <v>1</v>
      </c>
      <c r="N116" s="54" t="s">
        <v>39</v>
      </c>
      <c r="O116" s="54" t="s">
        <v>149</v>
      </c>
      <c r="P116" s="54" t="s">
        <v>150</v>
      </c>
      <c r="Q116" s="54" t="s">
        <v>151</v>
      </c>
      <c r="R116" s="54" t="s">
        <v>152</v>
      </c>
      <c r="S116" s="54" t="s">
        <v>153</v>
      </c>
      <c r="T116" s="55" t="s">
        <v>154</v>
      </c>
      <c r="U116" s="124"/>
      <c r="V116" s="124"/>
      <c r="W116" s="124"/>
      <c r="X116" s="124"/>
      <c r="Y116" s="124"/>
      <c r="Z116" s="124"/>
      <c r="AA116" s="124"/>
      <c r="AB116" s="124"/>
      <c r="AC116" s="124"/>
      <c r="AD116" s="124"/>
      <c r="AE116" s="124"/>
    </row>
    <row r="117" spans="1:65" s="25" customFormat="1" ht="22.7" customHeight="1">
      <c r="A117" s="21"/>
      <c r="B117" s="22"/>
      <c r="C117" s="61" t="s">
        <v>155</v>
      </c>
      <c r="D117" s="21"/>
      <c r="E117" s="21"/>
      <c r="F117" s="21"/>
      <c r="G117" s="21"/>
      <c r="H117" s="21"/>
      <c r="I117" s="21"/>
      <c r="J117" s="131">
        <f>BK117</f>
        <v>0</v>
      </c>
      <c r="K117" s="21"/>
      <c r="L117" s="22"/>
      <c r="M117" s="56"/>
      <c r="N117" s="47"/>
      <c r="O117" s="57"/>
      <c r="P117" s="132">
        <f>P118</f>
        <v>0</v>
      </c>
      <c r="Q117" s="57"/>
      <c r="R117" s="132">
        <f>R118</f>
        <v>0</v>
      </c>
      <c r="S117" s="57"/>
      <c r="T117" s="133">
        <f>T118</f>
        <v>0</v>
      </c>
      <c r="U117" s="21"/>
      <c r="V117" s="21"/>
      <c r="W117" s="21"/>
      <c r="X117" s="21"/>
      <c r="Y117" s="21"/>
      <c r="Z117" s="21"/>
      <c r="AA117" s="21"/>
      <c r="AB117" s="21"/>
      <c r="AC117" s="21"/>
      <c r="AD117" s="21"/>
      <c r="AE117" s="21"/>
      <c r="AT117" s="8" t="s">
        <v>74</v>
      </c>
      <c r="AU117" s="8" t="s">
        <v>122</v>
      </c>
      <c r="BK117" s="134">
        <f>BK118</f>
        <v>0</v>
      </c>
    </row>
    <row r="118" spans="1:65" s="135" customFormat="1" ht="25.9" customHeight="1">
      <c r="B118" s="136"/>
      <c r="D118" s="137" t="s">
        <v>74</v>
      </c>
      <c r="E118" s="138" t="s">
        <v>1750</v>
      </c>
      <c r="F118" s="138" t="s">
        <v>88</v>
      </c>
      <c r="J118" s="139">
        <f>BK118</f>
        <v>0</v>
      </c>
      <c r="L118" s="136"/>
      <c r="M118" s="140"/>
      <c r="N118" s="141"/>
      <c r="O118" s="141"/>
      <c r="P118" s="142">
        <f>SUM(P119:P152)</f>
        <v>0</v>
      </c>
      <c r="Q118" s="141"/>
      <c r="R118" s="142">
        <f>SUM(R119:R152)</f>
        <v>0</v>
      </c>
      <c r="S118" s="141"/>
      <c r="T118" s="143">
        <f>SUM(T119:T152)</f>
        <v>0</v>
      </c>
      <c r="AR118" s="137" t="s">
        <v>80</v>
      </c>
      <c r="AT118" s="144" t="s">
        <v>74</v>
      </c>
      <c r="AU118" s="144" t="s">
        <v>75</v>
      </c>
      <c r="AY118" s="137" t="s">
        <v>158</v>
      </c>
      <c r="BK118" s="145">
        <f>SUM(BK119:BK152)</f>
        <v>0</v>
      </c>
    </row>
    <row r="119" spans="1:65" s="25" customFormat="1" ht="44.25" customHeight="1">
      <c r="A119" s="21"/>
      <c r="B119" s="22"/>
      <c r="C119" s="148" t="s">
        <v>80</v>
      </c>
      <c r="D119" s="148" t="s">
        <v>160</v>
      </c>
      <c r="E119" s="149" t="s">
        <v>1751</v>
      </c>
      <c r="F119" s="150" t="s">
        <v>1752</v>
      </c>
      <c r="G119" s="151" t="s">
        <v>1687</v>
      </c>
      <c r="H119" s="152">
        <v>4</v>
      </c>
      <c r="I119" s="1"/>
      <c r="J119" s="153">
        <f>ROUND(I119*H119,2)</f>
        <v>0</v>
      </c>
      <c r="K119" s="150" t="s">
        <v>1</v>
      </c>
      <c r="L119" s="22"/>
      <c r="M119" s="154" t="s">
        <v>1</v>
      </c>
      <c r="N119" s="155" t="s">
        <v>40</v>
      </c>
      <c r="O119" s="49"/>
      <c r="P119" s="156">
        <f>O119*H119</f>
        <v>0</v>
      </c>
      <c r="Q119" s="156">
        <v>0</v>
      </c>
      <c r="R119" s="156">
        <f>Q119*H119</f>
        <v>0</v>
      </c>
      <c r="S119" s="156">
        <v>0</v>
      </c>
      <c r="T119" s="157">
        <f>S119*H119</f>
        <v>0</v>
      </c>
      <c r="U119" s="21"/>
      <c r="V119" s="21"/>
      <c r="W119" s="21"/>
      <c r="X119" s="21"/>
      <c r="Y119" s="21"/>
      <c r="Z119" s="21"/>
      <c r="AA119" s="21"/>
      <c r="AB119" s="21"/>
      <c r="AC119" s="21"/>
      <c r="AD119" s="21"/>
      <c r="AE119" s="21"/>
      <c r="AR119" s="158" t="s">
        <v>90</v>
      </c>
      <c r="AT119" s="158" t="s">
        <v>160</v>
      </c>
      <c r="AU119" s="158" t="s">
        <v>80</v>
      </c>
      <c r="AY119" s="8" t="s">
        <v>158</v>
      </c>
      <c r="BE119" s="159">
        <f>IF(N119="základní",J119,0)</f>
        <v>0</v>
      </c>
      <c r="BF119" s="159">
        <f>IF(N119="snížená",J119,0)</f>
        <v>0</v>
      </c>
      <c r="BG119" s="159">
        <f>IF(N119="zákl. přenesená",J119,0)</f>
        <v>0</v>
      </c>
      <c r="BH119" s="159">
        <f>IF(N119="sníž. přenesená",J119,0)</f>
        <v>0</v>
      </c>
      <c r="BI119" s="159">
        <f>IF(N119="nulová",J119,0)</f>
        <v>0</v>
      </c>
      <c r="BJ119" s="8" t="s">
        <v>80</v>
      </c>
      <c r="BK119" s="159">
        <f>ROUND(I119*H119,2)</f>
        <v>0</v>
      </c>
      <c r="BL119" s="8" t="s">
        <v>90</v>
      </c>
      <c r="BM119" s="158" t="s">
        <v>84</v>
      </c>
    </row>
    <row r="120" spans="1:65" s="25" customFormat="1" ht="146.25">
      <c r="A120" s="21"/>
      <c r="B120" s="22"/>
      <c r="C120" s="21"/>
      <c r="D120" s="162" t="s">
        <v>552</v>
      </c>
      <c r="E120" s="21"/>
      <c r="F120" s="201" t="s">
        <v>1753</v>
      </c>
      <c r="G120" s="21"/>
      <c r="H120" s="21"/>
      <c r="I120" s="21"/>
      <c r="J120" s="21"/>
      <c r="K120" s="21"/>
      <c r="L120" s="22"/>
      <c r="M120" s="202"/>
      <c r="N120" s="203"/>
      <c r="O120" s="49"/>
      <c r="P120" s="49"/>
      <c r="Q120" s="49"/>
      <c r="R120" s="49"/>
      <c r="S120" s="49"/>
      <c r="T120" s="50"/>
      <c r="U120" s="21"/>
      <c r="V120" s="21"/>
      <c r="W120" s="21"/>
      <c r="X120" s="21"/>
      <c r="Y120" s="21"/>
      <c r="Z120" s="21"/>
      <c r="AA120" s="21"/>
      <c r="AB120" s="21"/>
      <c r="AC120" s="21"/>
      <c r="AD120" s="21"/>
      <c r="AE120" s="21"/>
      <c r="AT120" s="8" t="s">
        <v>552</v>
      </c>
      <c r="AU120" s="8" t="s">
        <v>80</v>
      </c>
    </row>
    <row r="121" spans="1:65" s="25" customFormat="1" ht="66.75" customHeight="1">
      <c r="A121" s="21"/>
      <c r="B121" s="22"/>
      <c r="C121" s="148" t="s">
        <v>84</v>
      </c>
      <c r="D121" s="148" t="s">
        <v>160</v>
      </c>
      <c r="E121" s="149" t="s">
        <v>1754</v>
      </c>
      <c r="F121" s="150" t="s">
        <v>1755</v>
      </c>
      <c r="G121" s="151" t="s">
        <v>1687</v>
      </c>
      <c r="H121" s="152">
        <v>8</v>
      </c>
      <c r="I121" s="1"/>
      <c r="J121" s="153">
        <f t="shared" ref="J121:J152" si="0">ROUND(I121*H121,2)</f>
        <v>0</v>
      </c>
      <c r="K121" s="150" t="s">
        <v>1</v>
      </c>
      <c r="L121" s="22"/>
      <c r="M121" s="154" t="s">
        <v>1</v>
      </c>
      <c r="N121" s="155" t="s">
        <v>40</v>
      </c>
      <c r="O121" s="49"/>
      <c r="P121" s="156">
        <f t="shared" ref="P121:P152" si="1">O121*H121</f>
        <v>0</v>
      </c>
      <c r="Q121" s="156">
        <v>0</v>
      </c>
      <c r="R121" s="156">
        <f t="shared" ref="R121:R152" si="2">Q121*H121</f>
        <v>0</v>
      </c>
      <c r="S121" s="156">
        <v>0</v>
      </c>
      <c r="T121" s="157">
        <f t="shared" ref="T121:T152" si="3">S121*H121</f>
        <v>0</v>
      </c>
      <c r="U121" s="21"/>
      <c r="V121" s="21"/>
      <c r="W121" s="21"/>
      <c r="X121" s="21"/>
      <c r="Y121" s="21"/>
      <c r="Z121" s="21"/>
      <c r="AA121" s="21"/>
      <c r="AB121" s="21"/>
      <c r="AC121" s="21"/>
      <c r="AD121" s="21"/>
      <c r="AE121" s="21"/>
      <c r="AR121" s="158" t="s">
        <v>90</v>
      </c>
      <c r="AT121" s="158" t="s">
        <v>160</v>
      </c>
      <c r="AU121" s="158" t="s">
        <v>80</v>
      </c>
      <c r="AY121" s="8" t="s">
        <v>158</v>
      </c>
      <c r="BE121" s="159">
        <f t="shared" ref="BE121:BE152" si="4">IF(N121="základní",J121,0)</f>
        <v>0</v>
      </c>
      <c r="BF121" s="159">
        <f t="shared" ref="BF121:BF152" si="5">IF(N121="snížená",J121,0)</f>
        <v>0</v>
      </c>
      <c r="BG121" s="159">
        <f t="shared" ref="BG121:BG152" si="6">IF(N121="zákl. přenesená",J121,0)</f>
        <v>0</v>
      </c>
      <c r="BH121" s="159">
        <f t="shared" ref="BH121:BH152" si="7">IF(N121="sníž. přenesená",J121,0)</f>
        <v>0</v>
      </c>
      <c r="BI121" s="159">
        <f t="shared" ref="BI121:BI152" si="8">IF(N121="nulová",J121,0)</f>
        <v>0</v>
      </c>
      <c r="BJ121" s="8" t="s">
        <v>80</v>
      </c>
      <c r="BK121" s="159">
        <f t="shared" ref="BK121:BK152" si="9">ROUND(I121*H121,2)</f>
        <v>0</v>
      </c>
      <c r="BL121" s="8" t="s">
        <v>90</v>
      </c>
      <c r="BM121" s="158" t="s">
        <v>90</v>
      </c>
    </row>
    <row r="122" spans="1:65" s="25" customFormat="1" ht="66.75" customHeight="1">
      <c r="A122" s="21"/>
      <c r="B122" s="22"/>
      <c r="C122" s="148" t="s">
        <v>87</v>
      </c>
      <c r="D122" s="148" t="s">
        <v>160</v>
      </c>
      <c r="E122" s="149" t="s">
        <v>1756</v>
      </c>
      <c r="F122" s="150" t="s">
        <v>1757</v>
      </c>
      <c r="G122" s="151" t="s">
        <v>1687</v>
      </c>
      <c r="H122" s="152">
        <v>4</v>
      </c>
      <c r="I122" s="1"/>
      <c r="J122" s="153">
        <f t="shared" si="0"/>
        <v>0</v>
      </c>
      <c r="K122" s="150" t="s">
        <v>1</v>
      </c>
      <c r="L122" s="22"/>
      <c r="M122" s="154" t="s">
        <v>1</v>
      </c>
      <c r="N122" s="155" t="s">
        <v>40</v>
      </c>
      <c r="O122" s="49"/>
      <c r="P122" s="156">
        <f t="shared" si="1"/>
        <v>0</v>
      </c>
      <c r="Q122" s="156">
        <v>0</v>
      </c>
      <c r="R122" s="156">
        <f t="shared" si="2"/>
        <v>0</v>
      </c>
      <c r="S122" s="156">
        <v>0</v>
      </c>
      <c r="T122" s="157">
        <f t="shared" si="3"/>
        <v>0</v>
      </c>
      <c r="U122" s="21"/>
      <c r="V122" s="21"/>
      <c r="W122" s="21"/>
      <c r="X122" s="21"/>
      <c r="Y122" s="21"/>
      <c r="Z122" s="21"/>
      <c r="AA122" s="21"/>
      <c r="AB122" s="21"/>
      <c r="AC122" s="21"/>
      <c r="AD122" s="21"/>
      <c r="AE122" s="21"/>
      <c r="AR122" s="158" t="s">
        <v>90</v>
      </c>
      <c r="AT122" s="158" t="s">
        <v>160</v>
      </c>
      <c r="AU122" s="158" t="s">
        <v>80</v>
      </c>
      <c r="AY122" s="8" t="s">
        <v>158</v>
      </c>
      <c r="BE122" s="159">
        <f t="shared" si="4"/>
        <v>0</v>
      </c>
      <c r="BF122" s="159">
        <f t="shared" si="5"/>
        <v>0</v>
      </c>
      <c r="BG122" s="159">
        <f t="shared" si="6"/>
        <v>0</v>
      </c>
      <c r="BH122" s="159">
        <f t="shared" si="7"/>
        <v>0</v>
      </c>
      <c r="BI122" s="159">
        <f t="shared" si="8"/>
        <v>0</v>
      </c>
      <c r="BJ122" s="8" t="s">
        <v>80</v>
      </c>
      <c r="BK122" s="159">
        <f t="shared" si="9"/>
        <v>0</v>
      </c>
      <c r="BL122" s="8" t="s">
        <v>90</v>
      </c>
      <c r="BM122" s="158" t="s">
        <v>112</v>
      </c>
    </row>
    <row r="123" spans="1:65" s="25" customFormat="1" ht="16.5" customHeight="1">
      <c r="A123" s="21"/>
      <c r="B123" s="22"/>
      <c r="C123" s="148" t="s">
        <v>90</v>
      </c>
      <c r="D123" s="148" t="s">
        <v>160</v>
      </c>
      <c r="E123" s="149" t="s">
        <v>1758</v>
      </c>
      <c r="F123" s="150" t="s">
        <v>1759</v>
      </c>
      <c r="G123" s="151" t="s">
        <v>1687</v>
      </c>
      <c r="H123" s="152">
        <v>30</v>
      </c>
      <c r="I123" s="1"/>
      <c r="J123" s="153">
        <f t="shared" si="0"/>
        <v>0</v>
      </c>
      <c r="K123" s="150" t="s">
        <v>1</v>
      </c>
      <c r="L123" s="22"/>
      <c r="M123" s="154" t="s">
        <v>1</v>
      </c>
      <c r="N123" s="155" t="s">
        <v>40</v>
      </c>
      <c r="O123" s="49"/>
      <c r="P123" s="156">
        <f t="shared" si="1"/>
        <v>0</v>
      </c>
      <c r="Q123" s="156">
        <v>0</v>
      </c>
      <c r="R123" s="156">
        <f t="shared" si="2"/>
        <v>0</v>
      </c>
      <c r="S123" s="156">
        <v>0</v>
      </c>
      <c r="T123" s="157">
        <f t="shared" si="3"/>
        <v>0</v>
      </c>
      <c r="U123" s="21"/>
      <c r="V123" s="21"/>
      <c r="W123" s="21"/>
      <c r="X123" s="21"/>
      <c r="Y123" s="21"/>
      <c r="Z123" s="21"/>
      <c r="AA123" s="21"/>
      <c r="AB123" s="21"/>
      <c r="AC123" s="21"/>
      <c r="AD123" s="21"/>
      <c r="AE123" s="21"/>
      <c r="AR123" s="158" t="s">
        <v>90</v>
      </c>
      <c r="AT123" s="158" t="s">
        <v>160</v>
      </c>
      <c r="AU123" s="158" t="s">
        <v>80</v>
      </c>
      <c r="AY123" s="8" t="s">
        <v>158</v>
      </c>
      <c r="BE123" s="159">
        <f t="shared" si="4"/>
        <v>0</v>
      </c>
      <c r="BF123" s="159">
        <f t="shared" si="5"/>
        <v>0</v>
      </c>
      <c r="BG123" s="159">
        <f t="shared" si="6"/>
        <v>0</v>
      </c>
      <c r="BH123" s="159">
        <f t="shared" si="7"/>
        <v>0</v>
      </c>
      <c r="BI123" s="159">
        <f t="shared" si="8"/>
        <v>0</v>
      </c>
      <c r="BJ123" s="8" t="s">
        <v>80</v>
      </c>
      <c r="BK123" s="159">
        <f t="shared" si="9"/>
        <v>0</v>
      </c>
      <c r="BL123" s="8" t="s">
        <v>90</v>
      </c>
      <c r="BM123" s="158" t="s">
        <v>213</v>
      </c>
    </row>
    <row r="124" spans="1:65" s="25" customFormat="1" ht="16.5" customHeight="1">
      <c r="A124" s="21"/>
      <c r="B124" s="22"/>
      <c r="C124" s="148" t="s">
        <v>93</v>
      </c>
      <c r="D124" s="148" t="s">
        <v>160</v>
      </c>
      <c r="E124" s="149" t="s">
        <v>1760</v>
      </c>
      <c r="F124" s="150" t="s">
        <v>1761</v>
      </c>
      <c r="G124" s="151" t="s">
        <v>1687</v>
      </c>
      <c r="H124" s="152">
        <v>3</v>
      </c>
      <c r="I124" s="1"/>
      <c r="J124" s="153">
        <f t="shared" si="0"/>
        <v>0</v>
      </c>
      <c r="K124" s="150" t="s">
        <v>1</v>
      </c>
      <c r="L124" s="22"/>
      <c r="M124" s="154" t="s">
        <v>1</v>
      </c>
      <c r="N124" s="155" t="s">
        <v>40</v>
      </c>
      <c r="O124" s="49"/>
      <c r="P124" s="156">
        <f t="shared" si="1"/>
        <v>0</v>
      </c>
      <c r="Q124" s="156">
        <v>0</v>
      </c>
      <c r="R124" s="156">
        <f t="shared" si="2"/>
        <v>0</v>
      </c>
      <c r="S124" s="156">
        <v>0</v>
      </c>
      <c r="T124" s="157">
        <f t="shared" si="3"/>
        <v>0</v>
      </c>
      <c r="U124" s="21"/>
      <c r="V124" s="21"/>
      <c r="W124" s="21"/>
      <c r="X124" s="21"/>
      <c r="Y124" s="21"/>
      <c r="Z124" s="21"/>
      <c r="AA124" s="21"/>
      <c r="AB124" s="21"/>
      <c r="AC124" s="21"/>
      <c r="AD124" s="21"/>
      <c r="AE124" s="21"/>
      <c r="AR124" s="158" t="s">
        <v>90</v>
      </c>
      <c r="AT124" s="158" t="s">
        <v>160</v>
      </c>
      <c r="AU124" s="158" t="s">
        <v>80</v>
      </c>
      <c r="AY124" s="8" t="s">
        <v>158</v>
      </c>
      <c r="BE124" s="159">
        <f t="shared" si="4"/>
        <v>0</v>
      </c>
      <c r="BF124" s="159">
        <f t="shared" si="5"/>
        <v>0</v>
      </c>
      <c r="BG124" s="159">
        <f t="shared" si="6"/>
        <v>0</v>
      </c>
      <c r="BH124" s="159">
        <f t="shared" si="7"/>
        <v>0</v>
      </c>
      <c r="BI124" s="159">
        <f t="shared" si="8"/>
        <v>0</v>
      </c>
      <c r="BJ124" s="8" t="s">
        <v>80</v>
      </c>
      <c r="BK124" s="159">
        <f t="shared" si="9"/>
        <v>0</v>
      </c>
      <c r="BL124" s="8" t="s">
        <v>90</v>
      </c>
      <c r="BM124" s="158" t="s">
        <v>240</v>
      </c>
    </row>
    <row r="125" spans="1:65" s="25" customFormat="1" ht="24.2" customHeight="1">
      <c r="A125" s="21"/>
      <c r="B125" s="22"/>
      <c r="C125" s="148" t="s">
        <v>112</v>
      </c>
      <c r="D125" s="148" t="s">
        <v>160</v>
      </c>
      <c r="E125" s="149" t="s">
        <v>1762</v>
      </c>
      <c r="F125" s="150" t="s">
        <v>1763</v>
      </c>
      <c r="G125" s="151" t="s">
        <v>1687</v>
      </c>
      <c r="H125" s="152">
        <v>29</v>
      </c>
      <c r="I125" s="1"/>
      <c r="J125" s="153">
        <f t="shared" si="0"/>
        <v>0</v>
      </c>
      <c r="K125" s="150" t="s">
        <v>1</v>
      </c>
      <c r="L125" s="22"/>
      <c r="M125" s="154" t="s">
        <v>1</v>
      </c>
      <c r="N125" s="155" t="s">
        <v>40</v>
      </c>
      <c r="O125" s="49"/>
      <c r="P125" s="156">
        <f t="shared" si="1"/>
        <v>0</v>
      </c>
      <c r="Q125" s="156">
        <v>0</v>
      </c>
      <c r="R125" s="156">
        <f t="shared" si="2"/>
        <v>0</v>
      </c>
      <c r="S125" s="156">
        <v>0</v>
      </c>
      <c r="T125" s="157">
        <f t="shared" si="3"/>
        <v>0</v>
      </c>
      <c r="U125" s="21"/>
      <c r="V125" s="21"/>
      <c r="W125" s="21"/>
      <c r="X125" s="21"/>
      <c r="Y125" s="21"/>
      <c r="Z125" s="21"/>
      <c r="AA125" s="21"/>
      <c r="AB125" s="21"/>
      <c r="AC125" s="21"/>
      <c r="AD125" s="21"/>
      <c r="AE125" s="21"/>
      <c r="AR125" s="158" t="s">
        <v>90</v>
      </c>
      <c r="AT125" s="158" t="s">
        <v>160</v>
      </c>
      <c r="AU125" s="158" t="s">
        <v>80</v>
      </c>
      <c r="AY125" s="8" t="s">
        <v>158</v>
      </c>
      <c r="BE125" s="159">
        <f t="shared" si="4"/>
        <v>0</v>
      </c>
      <c r="BF125" s="159">
        <f t="shared" si="5"/>
        <v>0</v>
      </c>
      <c r="BG125" s="159">
        <f t="shared" si="6"/>
        <v>0</v>
      </c>
      <c r="BH125" s="159">
        <f t="shared" si="7"/>
        <v>0</v>
      </c>
      <c r="BI125" s="159">
        <f t="shared" si="8"/>
        <v>0</v>
      </c>
      <c r="BJ125" s="8" t="s">
        <v>80</v>
      </c>
      <c r="BK125" s="159">
        <f t="shared" si="9"/>
        <v>0</v>
      </c>
      <c r="BL125" s="8" t="s">
        <v>90</v>
      </c>
      <c r="BM125" s="158" t="s">
        <v>176</v>
      </c>
    </row>
    <row r="126" spans="1:65" s="25" customFormat="1" ht="21.75" customHeight="1">
      <c r="A126" s="21"/>
      <c r="B126" s="22"/>
      <c r="C126" s="148" t="s">
        <v>199</v>
      </c>
      <c r="D126" s="148" t="s">
        <v>160</v>
      </c>
      <c r="E126" s="149" t="s">
        <v>1764</v>
      </c>
      <c r="F126" s="150" t="s">
        <v>1765</v>
      </c>
      <c r="G126" s="151" t="s">
        <v>1687</v>
      </c>
      <c r="H126" s="152">
        <v>43</v>
      </c>
      <c r="I126" s="1"/>
      <c r="J126" s="153">
        <f t="shared" si="0"/>
        <v>0</v>
      </c>
      <c r="K126" s="150" t="s">
        <v>1</v>
      </c>
      <c r="L126" s="22"/>
      <c r="M126" s="154" t="s">
        <v>1</v>
      </c>
      <c r="N126" s="155" t="s">
        <v>40</v>
      </c>
      <c r="O126" s="49"/>
      <c r="P126" s="156">
        <f t="shared" si="1"/>
        <v>0</v>
      </c>
      <c r="Q126" s="156">
        <v>0</v>
      </c>
      <c r="R126" s="156">
        <f t="shared" si="2"/>
        <v>0</v>
      </c>
      <c r="S126" s="156">
        <v>0</v>
      </c>
      <c r="T126" s="157">
        <f t="shared" si="3"/>
        <v>0</v>
      </c>
      <c r="U126" s="21"/>
      <c r="V126" s="21"/>
      <c r="W126" s="21"/>
      <c r="X126" s="21"/>
      <c r="Y126" s="21"/>
      <c r="Z126" s="21"/>
      <c r="AA126" s="21"/>
      <c r="AB126" s="21"/>
      <c r="AC126" s="21"/>
      <c r="AD126" s="21"/>
      <c r="AE126" s="21"/>
      <c r="AR126" s="158" t="s">
        <v>90</v>
      </c>
      <c r="AT126" s="158" t="s">
        <v>160</v>
      </c>
      <c r="AU126" s="158" t="s">
        <v>80</v>
      </c>
      <c r="AY126" s="8" t="s">
        <v>158</v>
      </c>
      <c r="BE126" s="159">
        <f t="shared" si="4"/>
        <v>0</v>
      </c>
      <c r="BF126" s="159">
        <f t="shared" si="5"/>
        <v>0</v>
      </c>
      <c r="BG126" s="159">
        <f t="shared" si="6"/>
        <v>0</v>
      </c>
      <c r="BH126" s="159">
        <f t="shared" si="7"/>
        <v>0</v>
      </c>
      <c r="BI126" s="159">
        <f t="shared" si="8"/>
        <v>0</v>
      </c>
      <c r="BJ126" s="8" t="s">
        <v>80</v>
      </c>
      <c r="BK126" s="159">
        <f t="shared" si="9"/>
        <v>0</v>
      </c>
      <c r="BL126" s="8" t="s">
        <v>90</v>
      </c>
      <c r="BM126" s="158" t="s">
        <v>301</v>
      </c>
    </row>
    <row r="127" spans="1:65" s="25" customFormat="1" ht="24.2" customHeight="1">
      <c r="A127" s="21"/>
      <c r="B127" s="22"/>
      <c r="C127" s="148" t="s">
        <v>213</v>
      </c>
      <c r="D127" s="148" t="s">
        <v>160</v>
      </c>
      <c r="E127" s="149" t="s">
        <v>1766</v>
      </c>
      <c r="F127" s="150" t="s">
        <v>1767</v>
      </c>
      <c r="G127" s="151" t="s">
        <v>1687</v>
      </c>
      <c r="H127" s="152">
        <v>4</v>
      </c>
      <c r="I127" s="1"/>
      <c r="J127" s="153">
        <f t="shared" si="0"/>
        <v>0</v>
      </c>
      <c r="K127" s="150" t="s">
        <v>1</v>
      </c>
      <c r="L127" s="22"/>
      <c r="M127" s="154" t="s">
        <v>1</v>
      </c>
      <c r="N127" s="155" t="s">
        <v>40</v>
      </c>
      <c r="O127" s="49"/>
      <c r="P127" s="156">
        <f t="shared" si="1"/>
        <v>0</v>
      </c>
      <c r="Q127" s="156">
        <v>0</v>
      </c>
      <c r="R127" s="156">
        <f t="shared" si="2"/>
        <v>0</v>
      </c>
      <c r="S127" s="156">
        <v>0</v>
      </c>
      <c r="T127" s="157">
        <f t="shared" si="3"/>
        <v>0</v>
      </c>
      <c r="U127" s="21"/>
      <c r="V127" s="21"/>
      <c r="W127" s="21"/>
      <c r="X127" s="21"/>
      <c r="Y127" s="21"/>
      <c r="Z127" s="21"/>
      <c r="AA127" s="21"/>
      <c r="AB127" s="21"/>
      <c r="AC127" s="21"/>
      <c r="AD127" s="21"/>
      <c r="AE127" s="21"/>
      <c r="AR127" s="158" t="s">
        <v>90</v>
      </c>
      <c r="AT127" s="158" t="s">
        <v>160</v>
      </c>
      <c r="AU127" s="158" t="s">
        <v>80</v>
      </c>
      <c r="AY127" s="8" t="s">
        <v>158</v>
      </c>
      <c r="BE127" s="159">
        <f t="shared" si="4"/>
        <v>0</v>
      </c>
      <c r="BF127" s="159">
        <f t="shared" si="5"/>
        <v>0</v>
      </c>
      <c r="BG127" s="159">
        <f t="shared" si="6"/>
        <v>0</v>
      </c>
      <c r="BH127" s="159">
        <f t="shared" si="7"/>
        <v>0</v>
      </c>
      <c r="BI127" s="159">
        <f t="shared" si="8"/>
        <v>0</v>
      </c>
      <c r="BJ127" s="8" t="s">
        <v>80</v>
      </c>
      <c r="BK127" s="159">
        <f t="shared" si="9"/>
        <v>0</v>
      </c>
      <c r="BL127" s="8" t="s">
        <v>90</v>
      </c>
      <c r="BM127" s="158" t="s">
        <v>403</v>
      </c>
    </row>
    <row r="128" spans="1:65" s="25" customFormat="1" ht="24.2" customHeight="1">
      <c r="A128" s="21"/>
      <c r="B128" s="22"/>
      <c r="C128" s="148" t="s">
        <v>230</v>
      </c>
      <c r="D128" s="148" t="s">
        <v>160</v>
      </c>
      <c r="E128" s="149" t="s">
        <v>1768</v>
      </c>
      <c r="F128" s="150" t="s">
        <v>1769</v>
      </c>
      <c r="G128" s="151" t="s">
        <v>1687</v>
      </c>
      <c r="H128" s="152">
        <v>4</v>
      </c>
      <c r="I128" s="1"/>
      <c r="J128" s="153">
        <f t="shared" si="0"/>
        <v>0</v>
      </c>
      <c r="K128" s="150" t="s">
        <v>1</v>
      </c>
      <c r="L128" s="22"/>
      <c r="M128" s="154" t="s">
        <v>1</v>
      </c>
      <c r="N128" s="155" t="s">
        <v>40</v>
      </c>
      <c r="O128" s="49"/>
      <c r="P128" s="156">
        <f t="shared" si="1"/>
        <v>0</v>
      </c>
      <c r="Q128" s="156">
        <v>0</v>
      </c>
      <c r="R128" s="156">
        <f t="shared" si="2"/>
        <v>0</v>
      </c>
      <c r="S128" s="156">
        <v>0</v>
      </c>
      <c r="T128" s="157">
        <f t="shared" si="3"/>
        <v>0</v>
      </c>
      <c r="U128" s="21"/>
      <c r="V128" s="21"/>
      <c r="W128" s="21"/>
      <c r="X128" s="21"/>
      <c r="Y128" s="21"/>
      <c r="Z128" s="21"/>
      <c r="AA128" s="21"/>
      <c r="AB128" s="21"/>
      <c r="AC128" s="21"/>
      <c r="AD128" s="21"/>
      <c r="AE128" s="21"/>
      <c r="AR128" s="158" t="s">
        <v>90</v>
      </c>
      <c r="AT128" s="158" t="s">
        <v>160</v>
      </c>
      <c r="AU128" s="158" t="s">
        <v>80</v>
      </c>
      <c r="AY128" s="8" t="s">
        <v>158</v>
      </c>
      <c r="BE128" s="159">
        <f t="shared" si="4"/>
        <v>0</v>
      </c>
      <c r="BF128" s="159">
        <f t="shared" si="5"/>
        <v>0</v>
      </c>
      <c r="BG128" s="159">
        <f t="shared" si="6"/>
        <v>0</v>
      </c>
      <c r="BH128" s="159">
        <f t="shared" si="7"/>
        <v>0</v>
      </c>
      <c r="BI128" s="159">
        <f t="shared" si="8"/>
        <v>0</v>
      </c>
      <c r="BJ128" s="8" t="s">
        <v>80</v>
      </c>
      <c r="BK128" s="159">
        <f t="shared" si="9"/>
        <v>0</v>
      </c>
      <c r="BL128" s="8" t="s">
        <v>90</v>
      </c>
      <c r="BM128" s="158" t="s">
        <v>414</v>
      </c>
    </row>
    <row r="129" spans="1:65" s="25" customFormat="1" ht="24.2" customHeight="1">
      <c r="A129" s="21"/>
      <c r="B129" s="22"/>
      <c r="C129" s="148" t="s">
        <v>240</v>
      </c>
      <c r="D129" s="148" t="s">
        <v>160</v>
      </c>
      <c r="E129" s="149" t="s">
        <v>1770</v>
      </c>
      <c r="F129" s="150" t="s">
        <v>1771</v>
      </c>
      <c r="G129" s="151" t="s">
        <v>1687</v>
      </c>
      <c r="H129" s="152">
        <v>1</v>
      </c>
      <c r="I129" s="1"/>
      <c r="J129" s="153">
        <f t="shared" si="0"/>
        <v>0</v>
      </c>
      <c r="K129" s="150" t="s">
        <v>1</v>
      </c>
      <c r="L129" s="22"/>
      <c r="M129" s="154" t="s">
        <v>1</v>
      </c>
      <c r="N129" s="155" t="s">
        <v>40</v>
      </c>
      <c r="O129" s="49"/>
      <c r="P129" s="156">
        <f t="shared" si="1"/>
        <v>0</v>
      </c>
      <c r="Q129" s="156">
        <v>0</v>
      </c>
      <c r="R129" s="156">
        <f t="shared" si="2"/>
        <v>0</v>
      </c>
      <c r="S129" s="156">
        <v>0</v>
      </c>
      <c r="T129" s="157">
        <f t="shared" si="3"/>
        <v>0</v>
      </c>
      <c r="U129" s="21"/>
      <c r="V129" s="21"/>
      <c r="W129" s="21"/>
      <c r="X129" s="21"/>
      <c r="Y129" s="21"/>
      <c r="Z129" s="21"/>
      <c r="AA129" s="21"/>
      <c r="AB129" s="21"/>
      <c r="AC129" s="21"/>
      <c r="AD129" s="21"/>
      <c r="AE129" s="21"/>
      <c r="AR129" s="158" t="s">
        <v>90</v>
      </c>
      <c r="AT129" s="158" t="s">
        <v>160</v>
      </c>
      <c r="AU129" s="158" t="s">
        <v>80</v>
      </c>
      <c r="AY129" s="8" t="s">
        <v>158</v>
      </c>
      <c r="BE129" s="159">
        <f t="shared" si="4"/>
        <v>0</v>
      </c>
      <c r="BF129" s="159">
        <f t="shared" si="5"/>
        <v>0</v>
      </c>
      <c r="BG129" s="159">
        <f t="shared" si="6"/>
        <v>0</v>
      </c>
      <c r="BH129" s="159">
        <f t="shared" si="7"/>
        <v>0</v>
      </c>
      <c r="BI129" s="159">
        <f t="shared" si="8"/>
        <v>0</v>
      </c>
      <c r="BJ129" s="8" t="s">
        <v>80</v>
      </c>
      <c r="BK129" s="159">
        <f t="shared" si="9"/>
        <v>0</v>
      </c>
      <c r="BL129" s="8" t="s">
        <v>90</v>
      </c>
      <c r="BM129" s="158" t="s">
        <v>426</v>
      </c>
    </row>
    <row r="130" spans="1:65" s="25" customFormat="1" ht="24.2" customHeight="1">
      <c r="A130" s="21"/>
      <c r="B130" s="22"/>
      <c r="C130" s="148" t="s">
        <v>250</v>
      </c>
      <c r="D130" s="148" t="s">
        <v>160</v>
      </c>
      <c r="E130" s="149" t="s">
        <v>1772</v>
      </c>
      <c r="F130" s="150" t="s">
        <v>1773</v>
      </c>
      <c r="G130" s="151" t="s">
        <v>1687</v>
      </c>
      <c r="H130" s="152">
        <v>4</v>
      </c>
      <c r="I130" s="1"/>
      <c r="J130" s="153">
        <f t="shared" si="0"/>
        <v>0</v>
      </c>
      <c r="K130" s="150" t="s">
        <v>1</v>
      </c>
      <c r="L130" s="22"/>
      <c r="M130" s="154" t="s">
        <v>1</v>
      </c>
      <c r="N130" s="155" t="s">
        <v>40</v>
      </c>
      <c r="O130" s="49"/>
      <c r="P130" s="156">
        <f t="shared" si="1"/>
        <v>0</v>
      </c>
      <c r="Q130" s="156">
        <v>0</v>
      </c>
      <c r="R130" s="156">
        <f t="shared" si="2"/>
        <v>0</v>
      </c>
      <c r="S130" s="156">
        <v>0</v>
      </c>
      <c r="T130" s="157">
        <f t="shared" si="3"/>
        <v>0</v>
      </c>
      <c r="U130" s="21"/>
      <c r="V130" s="21"/>
      <c r="W130" s="21"/>
      <c r="X130" s="21"/>
      <c r="Y130" s="21"/>
      <c r="Z130" s="21"/>
      <c r="AA130" s="21"/>
      <c r="AB130" s="21"/>
      <c r="AC130" s="21"/>
      <c r="AD130" s="21"/>
      <c r="AE130" s="21"/>
      <c r="AR130" s="158" t="s">
        <v>90</v>
      </c>
      <c r="AT130" s="158" t="s">
        <v>160</v>
      </c>
      <c r="AU130" s="158" t="s">
        <v>80</v>
      </c>
      <c r="AY130" s="8" t="s">
        <v>158</v>
      </c>
      <c r="BE130" s="159">
        <f t="shared" si="4"/>
        <v>0</v>
      </c>
      <c r="BF130" s="159">
        <f t="shared" si="5"/>
        <v>0</v>
      </c>
      <c r="BG130" s="159">
        <f t="shared" si="6"/>
        <v>0</v>
      </c>
      <c r="BH130" s="159">
        <f t="shared" si="7"/>
        <v>0</v>
      </c>
      <c r="BI130" s="159">
        <f t="shared" si="8"/>
        <v>0</v>
      </c>
      <c r="BJ130" s="8" t="s">
        <v>80</v>
      </c>
      <c r="BK130" s="159">
        <f t="shared" si="9"/>
        <v>0</v>
      </c>
      <c r="BL130" s="8" t="s">
        <v>90</v>
      </c>
      <c r="BM130" s="158" t="s">
        <v>442</v>
      </c>
    </row>
    <row r="131" spans="1:65" s="25" customFormat="1" ht="24.2" customHeight="1">
      <c r="A131" s="21"/>
      <c r="B131" s="22"/>
      <c r="C131" s="148" t="s">
        <v>176</v>
      </c>
      <c r="D131" s="148" t="s">
        <v>160</v>
      </c>
      <c r="E131" s="149" t="s">
        <v>1774</v>
      </c>
      <c r="F131" s="150" t="s">
        <v>1775</v>
      </c>
      <c r="G131" s="151" t="s">
        <v>1687</v>
      </c>
      <c r="H131" s="152">
        <v>2</v>
      </c>
      <c r="I131" s="1"/>
      <c r="J131" s="153">
        <f t="shared" si="0"/>
        <v>0</v>
      </c>
      <c r="K131" s="150" t="s">
        <v>1</v>
      </c>
      <c r="L131" s="22"/>
      <c r="M131" s="154" t="s">
        <v>1</v>
      </c>
      <c r="N131" s="155" t="s">
        <v>40</v>
      </c>
      <c r="O131" s="49"/>
      <c r="P131" s="156">
        <f t="shared" si="1"/>
        <v>0</v>
      </c>
      <c r="Q131" s="156">
        <v>0</v>
      </c>
      <c r="R131" s="156">
        <f t="shared" si="2"/>
        <v>0</v>
      </c>
      <c r="S131" s="156">
        <v>0</v>
      </c>
      <c r="T131" s="157">
        <f t="shared" si="3"/>
        <v>0</v>
      </c>
      <c r="U131" s="21"/>
      <c r="V131" s="21"/>
      <c r="W131" s="21"/>
      <c r="X131" s="21"/>
      <c r="Y131" s="21"/>
      <c r="Z131" s="21"/>
      <c r="AA131" s="21"/>
      <c r="AB131" s="21"/>
      <c r="AC131" s="21"/>
      <c r="AD131" s="21"/>
      <c r="AE131" s="21"/>
      <c r="AR131" s="158" t="s">
        <v>90</v>
      </c>
      <c r="AT131" s="158" t="s">
        <v>160</v>
      </c>
      <c r="AU131" s="158" t="s">
        <v>80</v>
      </c>
      <c r="AY131" s="8" t="s">
        <v>158</v>
      </c>
      <c r="BE131" s="159">
        <f t="shared" si="4"/>
        <v>0</v>
      </c>
      <c r="BF131" s="159">
        <f t="shared" si="5"/>
        <v>0</v>
      </c>
      <c r="BG131" s="159">
        <f t="shared" si="6"/>
        <v>0</v>
      </c>
      <c r="BH131" s="159">
        <f t="shared" si="7"/>
        <v>0</v>
      </c>
      <c r="BI131" s="159">
        <f t="shared" si="8"/>
        <v>0</v>
      </c>
      <c r="BJ131" s="8" t="s">
        <v>80</v>
      </c>
      <c r="BK131" s="159">
        <f t="shared" si="9"/>
        <v>0</v>
      </c>
      <c r="BL131" s="8" t="s">
        <v>90</v>
      </c>
      <c r="BM131" s="158" t="s">
        <v>456</v>
      </c>
    </row>
    <row r="132" spans="1:65" s="25" customFormat="1" ht="16.5" customHeight="1">
      <c r="A132" s="21"/>
      <c r="B132" s="22"/>
      <c r="C132" s="148" t="s">
        <v>262</v>
      </c>
      <c r="D132" s="148" t="s">
        <v>160</v>
      </c>
      <c r="E132" s="149" t="s">
        <v>1776</v>
      </c>
      <c r="F132" s="150" t="s">
        <v>1777</v>
      </c>
      <c r="G132" s="151" t="s">
        <v>1687</v>
      </c>
      <c r="H132" s="152">
        <v>4</v>
      </c>
      <c r="I132" s="1"/>
      <c r="J132" s="153">
        <f t="shared" si="0"/>
        <v>0</v>
      </c>
      <c r="K132" s="150" t="s">
        <v>1</v>
      </c>
      <c r="L132" s="22"/>
      <c r="M132" s="154" t="s">
        <v>1</v>
      </c>
      <c r="N132" s="155" t="s">
        <v>40</v>
      </c>
      <c r="O132" s="49"/>
      <c r="P132" s="156">
        <f t="shared" si="1"/>
        <v>0</v>
      </c>
      <c r="Q132" s="156">
        <v>0</v>
      </c>
      <c r="R132" s="156">
        <f t="shared" si="2"/>
        <v>0</v>
      </c>
      <c r="S132" s="156">
        <v>0</v>
      </c>
      <c r="T132" s="157">
        <f t="shared" si="3"/>
        <v>0</v>
      </c>
      <c r="U132" s="21"/>
      <c r="V132" s="21"/>
      <c r="W132" s="21"/>
      <c r="X132" s="21"/>
      <c r="Y132" s="21"/>
      <c r="Z132" s="21"/>
      <c r="AA132" s="21"/>
      <c r="AB132" s="21"/>
      <c r="AC132" s="21"/>
      <c r="AD132" s="21"/>
      <c r="AE132" s="21"/>
      <c r="AR132" s="158" t="s">
        <v>90</v>
      </c>
      <c r="AT132" s="158" t="s">
        <v>160</v>
      </c>
      <c r="AU132" s="158" t="s">
        <v>80</v>
      </c>
      <c r="AY132" s="8" t="s">
        <v>158</v>
      </c>
      <c r="BE132" s="159">
        <f t="shared" si="4"/>
        <v>0</v>
      </c>
      <c r="BF132" s="159">
        <f t="shared" si="5"/>
        <v>0</v>
      </c>
      <c r="BG132" s="159">
        <f t="shared" si="6"/>
        <v>0</v>
      </c>
      <c r="BH132" s="159">
        <f t="shared" si="7"/>
        <v>0</v>
      </c>
      <c r="BI132" s="159">
        <f t="shared" si="8"/>
        <v>0</v>
      </c>
      <c r="BJ132" s="8" t="s">
        <v>80</v>
      </c>
      <c r="BK132" s="159">
        <f t="shared" si="9"/>
        <v>0</v>
      </c>
      <c r="BL132" s="8" t="s">
        <v>90</v>
      </c>
      <c r="BM132" s="158" t="s">
        <v>501</v>
      </c>
    </row>
    <row r="133" spans="1:65" s="25" customFormat="1" ht="16.5" customHeight="1">
      <c r="A133" s="21"/>
      <c r="B133" s="22"/>
      <c r="C133" s="148" t="s">
        <v>301</v>
      </c>
      <c r="D133" s="148" t="s">
        <v>160</v>
      </c>
      <c r="E133" s="149" t="s">
        <v>1778</v>
      </c>
      <c r="F133" s="150" t="s">
        <v>1779</v>
      </c>
      <c r="G133" s="151" t="s">
        <v>1687</v>
      </c>
      <c r="H133" s="152">
        <v>8</v>
      </c>
      <c r="I133" s="1"/>
      <c r="J133" s="153">
        <f t="shared" si="0"/>
        <v>0</v>
      </c>
      <c r="K133" s="150" t="s">
        <v>1</v>
      </c>
      <c r="L133" s="22"/>
      <c r="M133" s="154" t="s">
        <v>1</v>
      </c>
      <c r="N133" s="155" t="s">
        <v>40</v>
      </c>
      <c r="O133" s="49"/>
      <c r="P133" s="156">
        <f t="shared" si="1"/>
        <v>0</v>
      </c>
      <c r="Q133" s="156">
        <v>0</v>
      </c>
      <c r="R133" s="156">
        <f t="shared" si="2"/>
        <v>0</v>
      </c>
      <c r="S133" s="156">
        <v>0</v>
      </c>
      <c r="T133" s="157">
        <f t="shared" si="3"/>
        <v>0</v>
      </c>
      <c r="U133" s="21"/>
      <c r="V133" s="21"/>
      <c r="W133" s="21"/>
      <c r="X133" s="21"/>
      <c r="Y133" s="21"/>
      <c r="Z133" s="21"/>
      <c r="AA133" s="21"/>
      <c r="AB133" s="21"/>
      <c r="AC133" s="21"/>
      <c r="AD133" s="21"/>
      <c r="AE133" s="21"/>
      <c r="AR133" s="158" t="s">
        <v>90</v>
      </c>
      <c r="AT133" s="158" t="s">
        <v>160</v>
      </c>
      <c r="AU133" s="158" t="s">
        <v>80</v>
      </c>
      <c r="AY133" s="8" t="s">
        <v>158</v>
      </c>
      <c r="BE133" s="159">
        <f t="shared" si="4"/>
        <v>0</v>
      </c>
      <c r="BF133" s="159">
        <f t="shared" si="5"/>
        <v>0</v>
      </c>
      <c r="BG133" s="159">
        <f t="shared" si="6"/>
        <v>0</v>
      </c>
      <c r="BH133" s="159">
        <f t="shared" si="7"/>
        <v>0</v>
      </c>
      <c r="BI133" s="159">
        <f t="shared" si="8"/>
        <v>0</v>
      </c>
      <c r="BJ133" s="8" t="s">
        <v>80</v>
      </c>
      <c r="BK133" s="159">
        <f t="shared" si="9"/>
        <v>0</v>
      </c>
      <c r="BL133" s="8" t="s">
        <v>90</v>
      </c>
      <c r="BM133" s="158" t="s">
        <v>509</v>
      </c>
    </row>
    <row r="134" spans="1:65" s="25" customFormat="1" ht="24.2" customHeight="1">
      <c r="A134" s="21"/>
      <c r="B134" s="22"/>
      <c r="C134" s="148" t="s">
        <v>8</v>
      </c>
      <c r="D134" s="148" t="s">
        <v>160</v>
      </c>
      <c r="E134" s="149" t="s">
        <v>1780</v>
      </c>
      <c r="F134" s="150" t="s">
        <v>1781</v>
      </c>
      <c r="G134" s="151" t="s">
        <v>1687</v>
      </c>
      <c r="H134" s="152">
        <v>8</v>
      </c>
      <c r="I134" s="1"/>
      <c r="J134" s="153">
        <f t="shared" si="0"/>
        <v>0</v>
      </c>
      <c r="K134" s="150" t="s">
        <v>1</v>
      </c>
      <c r="L134" s="22"/>
      <c r="M134" s="154" t="s">
        <v>1</v>
      </c>
      <c r="N134" s="155" t="s">
        <v>40</v>
      </c>
      <c r="O134" s="49"/>
      <c r="P134" s="156">
        <f t="shared" si="1"/>
        <v>0</v>
      </c>
      <c r="Q134" s="156">
        <v>0</v>
      </c>
      <c r="R134" s="156">
        <f t="shared" si="2"/>
        <v>0</v>
      </c>
      <c r="S134" s="156">
        <v>0</v>
      </c>
      <c r="T134" s="157">
        <f t="shared" si="3"/>
        <v>0</v>
      </c>
      <c r="U134" s="21"/>
      <c r="V134" s="21"/>
      <c r="W134" s="21"/>
      <c r="X134" s="21"/>
      <c r="Y134" s="21"/>
      <c r="Z134" s="21"/>
      <c r="AA134" s="21"/>
      <c r="AB134" s="21"/>
      <c r="AC134" s="21"/>
      <c r="AD134" s="21"/>
      <c r="AE134" s="21"/>
      <c r="AR134" s="158" t="s">
        <v>90</v>
      </c>
      <c r="AT134" s="158" t="s">
        <v>160</v>
      </c>
      <c r="AU134" s="158" t="s">
        <v>80</v>
      </c>
      <c r="AY134" s="8" t="s">
        <v>158</v>
      </c>
      <c r="BE134" s="159">
        <f t="shared" si="4"/>
        <v>0</v>
      </c>
      <c r="BF134" s="159">
        <f t="shared" si="5"/>
        <v>0</v>
      </c>
      <c r="BG134" s="159">
        <f t="shared" si="6"/>
        <v>0</v>
      </c>
      <c r="BH134" s="159">
        <f t="shared" si="7"/>
        <v>0</v>
      </c>
      <c r="BI134" s="159">
        <f t="shared" si="8"/>
        <v>0</v>
      </c>
      <c r="BJ134" s="8" t="s">
        <v>80</v>
      </c>
      <c r="BK134" s="159">
        <f t="shared" si="9"/>
        <v>0</v>
      </c>
      <c r="BL134" s="8" t="s">
        <v>90</v>
      </c>
      <c r="BM134" s="158" t="s">
        <v>519</v>
      </c>
    </row>
    <row r="135" spans="1:65" s="25" customFormat="1" ht="16.5" customHeight="1">
      <c r="A135" s="21"/>
      <c r="B135" s="22"/>
      <c r="C135" s="148" t="s">
        <v>403</v>
      </c>
      <c r="D135" s="148" t="s">
        <v>160</v>
      </c>
      <c r="E135" s="149" t="s">
        <v>1782</v>
      </c>
      <c r="F135" s="150" t="s">
        <v>1783</v>
      </c>
      <c r="G135" s="151" t="s">
        <v>1687</v>
      </c>
      <c r="H135" s="152">
        <v>1</v>
      </c>
      <c r="I135" s="1"/>
      <c r="J135" s="153">
        <f t="shared" si="0"/>
        <v>0</v>
      </c>
      <c r="K135" s="150" t="s">
        <v>1</v>
      </c>
      <c r="L135" s="22"/>
      <c r="M135" s="154" t="s">
        <v>1</v>
      </c>
      <c r="N135" s="155" t="s">
        <v>40</v>
      </c>
      <c r="O135" s="49"/>
      <c r="P135" s="156">
        <f t="shared" si="1"/>
        <v>0</v>
      </c>
      <c r="Q135" s="156">
        <v>0</v>
      </c>
      <c r="R135" s="156">
        <f t="shared" si="2"/>
        <v>0</v>
      </c>
      <c r="S135" s="156">
        <v>0</v>
      </c>
      <c r="T135" s="157">
        <f t="shared" si="3"/>
        <v>0</v>
      </c>
      <c r="U135" s="21"/>
      <c r="V135" s="21"/>
      <c r="W135" s="21"/>
      <c r="X135" s="21"/>
      <c r="Y135" s="21"/>
      <c r="Z135" s="21"/>
      <c r="AA135" s="21"/>
      <c r="AB135" s="21"/>
      <c r="AC135" s="21"/>
      <c r="AD135" s="21"/>
      <c r="AE135" s="21"/>
      <c r="AR135" s="158" t="s">
        <v>90</v>
      </c>
      <c r="AT135" s="158" t="s">
        <v>160</v>
      </c>
      <c r="AU135" s="158" t="s">
        <v>80</v>
      </c>
      <c r="AY135" s="8" t="s">
        <v>158</v>
      </c>
      <c r="BE135" s="159">
        <f t="shared" si="4"/>
        <v>0</v>
      </c>
      <c r="BF135" s="159">
        <f t="shared" si="5"/>
        <v>0</v>
      </c>
      <c r="BG135" s="159">
        <f t="shared" si="6"/>
        <v>0</v>
      </c>
      <c r="BH135" s="159">
        <f t="shared" si="7"/>
        <v>0</v>
      </c>
      <c r="BI135" s="159">
        <f t="shared" si="8"/>
        <v>0</v>
      </c>
      <c r="BJ135" s="8" t="s">
        <v>80</v>
      </c>
      <c r="BK135" s="159">
        <f t="shared" si="9"/>
        <v>0</v>
      </c>
      <c r="BL135" s="8" t="s">
        <v>90</v>
      </c>
      <c r="BM135" s="158" t="s">
        <v>527</v>
      </c>
    </row>
    <row r="136" spans="1:65" s="25" customFormat="1" ht="24.2" customHeight="1">
      <c r="A136" s="21"/>
      <c r="B136" s="22"/>
      <c r="C136" s="148" t="s">
        <v>408</v>
      </c>
      <c r="D136" s="148" t="s">
        <v>160</v>
      </c>
      <c r="E136" s="149" t="s">
        <v>1784</v>
      </c>
      <c r="F136" s="150" t="s">
        <v>1785</v>
      </c>
      <c r="G136" s="151" t="s">
        <v>189</v>
      </c>
      <c r="H136" s="152">
        <v>131</v>
      </c>
      <c r="I136" s="1"/>
      <c r="J136" s="153">
        <f t="shared" si="0"/>
        <v>0</v>
      </c>
      <c r="K136" s="150" t="s">
        <v>1</v>
      </c>
      <c r="L136" s="22"/>
      <c r="M136" s="154" t="s">
        <v>1</v>
      </c>
      <c r="N136" s="155" t="s">
        <v>40</v>
      </c>
      <c r="O136" s="49"/>
      <c r="P136" s="156">
        <f t="shared" si="1"/>
        <v>0</v>
      </c>
      <c r="Q136" s="156">
        <v>0</v>
      </c>
      <c r="R136" s="156">
        <f t="shared" si="2"/>
        <v>0</v>
      </c>
      <c r="S136" s="156">
        <v>0</v>
      </c>
      <c r="T136" s="157">
        <f t="shared" si="3"/>
        <v>0</v>
      </c>
      <c r="U136" s="21"/>
      <c r="V136" s="21"/>
      <c r="W136" s="21"/>
      <c r="X136" s="21"/>
      <c r="Y136" s="21"/>
      <c r="Z136" s="21"/>
      <c r="AA136" s="21"/>
      <c r="AB136" s="21"/>
      <c r="AC136" s="21"/>
      <c r="AD136" s="21"/>
      <c r="AE136" s="21"/>
      <c r="AR136" s="158" t="s">
        <v>90</v>
      </c>
      <c r="AT136" s="158" t="s">
        <v>160</v>
      </c>
      <c r="AU136" s="158" t="s">
        <v>80</v>
      </c>
      <c r="AY136" s="8" t="s">
        <v>158</v>
      </c>
      <c r="BE136" s="159">
        <f t="shared" si="4"/>
        <v>0</v>
      </c>
      <c r="BF136" s="159">
        <f t="shared" si="5"/>
        <v>0</v>
      </c>
      <c r="BG136" s="159">
        <f t="shared" si="6"/>
        <v>0</v>
      </c>
      <c r="BH136" s="159">
        <f t="shared" si="7"/>
        <v>0</v>
      </c>
      <c r="BI136" s="159">
        <f t="shared" si="8"/>
        <v>0</v>
      </c>
      <c r="BJ136" s="8" t="s">
        <v>80</v>
      </c>
      <c r="BK136" s="159">
        <f t="shared" si="9"/>
        <v>0</v>
      </c>
      <c r="BL136" s="8" t="s">
        <v>90</v>
      </c>
      <c r="BM136" s="158" t="s">
        <v>536</v>
      </c>
    </row>
    <row r="137" spans="1:65" s="25" customFormat="1" ht="24.2" customHeight="1">
      <c r="A137" s="21"/>
      <c r="B137" s="22"/>
      <c r="C137" s="148" t="s">
        <v>414</v>
      </c>
      <c r="D137" s="148" t="s">
        <v>160</v>
      </c>
      <c r="E137" s="149" t="s">
        <v>1786</v>
      </c>
      <c r="F137" s="150" t="s">
        <v>1787</v>
      </c>
      <c r="G137" s="151" t="s">
        <v>189</v>
      </c>
      <c r="H137" s="152">
        <v>24</v>
      </c>
      <c r="I137" s="1"/>
      <c r="J137" s="153">
        <f t="shared" si="0"/>
        <v>0</v>
      </c>
      <c r="K137" s="150" t="s">
        <v>1</v>
      </c>
      <c r="L137" s="22"/>
      <c r="M137" s="154" t="s">
        <v>1</v>
      </c>
      <c r="N137" s="155" t="s">
        <v>40</v>
      </c>
      <c r="O137" s="49"/>
      <c r="P137" s="156">
        <f t="shared" si="1"/>
        <v>0</v>
      </c>
      <c r="Q137" s="156">
        <v>0</v>
      </c>
      <c r="R137" s="156">
        <f t="shared" si="2"/>
        <v>0</v>
      </c>
      <c r="S137" s="156">
        <v>0</v>
      </c>
      <c r="T137" s="157">
        <f t="shared" si="3"/>
        <v>0</v>
      </c>
      <c r="U137" s="21"/>
      <c r="V137" s="21"/>
      <c r="W137" s="21"/>
      <c r="X137" s="21"/>
      <c r="Y137" s="21"/>
      <c r="Z137" s="21"/>
      <c r="AA137" s="21"/>
      <c r="AB137" s="21"/>
      <c r="AC137" s="21"/>
      <c r="AD137" s="21"/>
      <c r="AE137" s="21"/>
      <c r="AR137" s="158" t="s">
        <v>90</v>
      </c>
      <c r="AT137" s="158" t="s">
        <v>160</v>
      </c>
      <c r="AU137" s="158" t="s">
        <v>80</v>
      </c>
      <c r="AY137" s="8" t="s">
        <v>158</v>
      </c>
      <c r="BE137" s="159">
        <f t="shared" si="4"/>
        <v>0</v>
      </c>
      <c r="BF137" s="159">
        <f t="shared" si="5"/>
        <v>0</v>
      </c>
      <c r="BG137" s="159">
        <f t="shared" si="6"/>
        <v>0</v>
      </c>
      <c r="BH137" s="159">
        <f t="shared" si="7"/>
        <v>0</v>
      </c>
      <c r="BI137" s="159">
        <f t="shared" si="8"/>
        <v>0</v>
      </c>
      <c r="BJ137" s="8" t="s">
        <v>80</v>
      </c>
      <c r="BK137" s="159">
        <f t="shared" si="9"/>
        <v>0</v>
      </c>
      <c r="BL137" s="8" t="s">
        <v>90</v>
      </c>
      <c r="BM137" s="158" t="s">
        <v>544</v>
      </c>
    </row>
    <row r="138" spans="1:65" s="25" customFormat="1" ht="24.2" customHeight="1">
      <c r="A138" s="21"/>
      <c r="B138" s="22"/>
      <c r="C138" s="148" t="s">
        <v>420</v>
      </c>
      <c r="D138" s="148" t="s">
        <v>160</v>
      </c>
      <c r="E138" s="149" t="s">
        <v>1788</v>
      </c>
      <c r="F138" s="150" t="s">
        <v>1789</v>
      </c>
      <c r="G138" s="151" t="s">
        <v>253</v>
      </c>
      <c r="H138" s="152">
        <v>44</v>
      </c>
      <c r="I138" s="1"/>
      <c r="J138" s="153">
        <f t="shared" si="0"/>
        <v>0</v>
      </c>
      <c r="K138" s="150" t="s">
        <v>1</v>
      </c>
      <c r="L138" s="22"/>
      <c r="M138" s="154" t="s">
        <v>1</v>
      </c>
      <c r="N138" s="155" t="s">
        <v>40</v>
      </c>
      <c r="O138" s="49"/>
      <c r="P138" s="156">
        <f t="shared" si="1"/>
        <v>0</v>
      </c>
      <c r="Q138" s="156">
        <v>0</v>
      </c>
      <c r="R138" s="156">
        <f t="shared" si="2"/>
        <v>0</v>
      </c>
      <c r="S138" s="156">
        <v>0</v>
      </c>
      <c r="T138" s="157">
        <f t="shared" si="3"/>
        <v>0</v>
      </c>
      <c r="U138" s="21"/>
      <c r="V138" s="21"/>
      <c r="W138" s="21"/>
      <c r="X138" s="21"/>
      <c r="Y138" s="21"/>
      <c r="Z138" s="21"/>
      <c r="AA138" s="21"/>
      <c r="AB138" s="21"/>
      <c r="AC138" s="21"/>
      <c r="AD138" s="21"/>
      <c r="AE138" s="21"/>
      <c r="AR138" s="158" t="s">
        <v>90</v>
      </c>
      <c r="AT138" s="158" t="s">
        <v>160</v>
      </c>
      <c r="AU138" s="158" t="s">
        <v>80</v>
      </c>
      <c r="AY138" s="8" t="s">
        <v>158</v>
      </c>
      <c r="BE138" s="159">
        <f t="shared" si="4"/>
        <v>0</v>
      </c>
      <c r="BF138" s="159">
        <f t="shared" si="5"/>
        <v>0</v>
      </c>
      <c r="BG138" s="159">
        <f t="shared" si="6"/>
        <v>0</v>
      </c>
      <c r="BH138" s="159">
        <f t="shared" si="7"/>
        <v>0</v>
      </c>
      <c r="BI138" s="159">
        <f t="shared" si="8"/>
        <v>0</v>
      </c>
      <c r="BJ138" s="8" t="s">
        <v>80</v>
      </c>
      <c r="BK138" s="159">
        <f t="shared" si="9"/>
        <v>0</v>
      </c>
      <c r="BL138" s="8" t="s">
        <v>90</v>
      </c>
      <c r="BM138" s="158" t="s">
        <v>554</v>
      </c>
    </row>
    <row r="139" spans="1:65" s="25" customFormat="1" ht="24.2" customHeight="1">
      <c r="A139" s="21"/>
      <c r="B139" s="22"/>
      <c r="C139" s="148" t="s">
        <v>426</v>
      </c>
      <c r="D139" s="148" t="s">
        <v>160</v>
      </c>
      <c r="E139" s="149" t="s">
        <v>1790</v>
      </c>
      <c r="F139" s="150" t="s">
        <v>1791</v>
      </c>
      <c r="G139" s="151" t="s">
        <v>253</v>
      </c>
      <c r="H139" s="152">
        <v>192</v>
      </c>
      <c r="I139" s="1"/>
      <c r="J139" s="153">
        <f t="shared" si="0"/>
        <v>0</v>
      </c>
      <c r="K139" s="150" t="s">
        <v>1</v>
      </c>
      <c r="L139" s="22"/>
      <c r="M139" s="154" t="s">
        <v>1</v>
      </c>
      <c r="N139" s="155" t="s">
        <v>40</v>
      </c>
      <c r="O139" s="49"/>
      <c r="P139" s="156">
        <f t="shared" si="1"/>
        <v>0</v>
      </c>
      <c r="Q139" s="156">
        <v>0</v>
      </c>
      <c r="R139" s="156">
        <f t="shared" si="2"/>
        <v>0</v>
      </c>
      <c r="S139" s="156">
        <v>0</v>
      </c>
      <c r="T139" s="157">
        <f t="shared" si="3"/>
        <v>0</v>
      </c>
      <c r="U139" s="21"/>
      <c r="V139" s="21"/>
      <c r="W139" s="21"/>
      <c r="X139" s="21"/>
      <c r="Y139" s="21"/>
      <c r="Z139" s="21"/>
      <c r="AA139" s="21"/>
      <c r="AB139" s="21"/>
      <c r="AC139" s="21"/>
      <c r="AD139" s="21"/>
      <c r="AE139" s="21"/>
      <c r="AR139" s="158" t="s">
        <v>90</v>
      </c>
      <c r="AT139" s="158" t="s">
        <v>160</v>
      </c>
      <c r="AU139" s="158" t="s">
        <v>80</v>
      </c>
      <c r="AY139" s="8" t="s">
        <v>158</v>
      </c>
      <c r="BE139" s="159">
        <f t="shared" si="4"/>
        <v>0</v>
      </c>
      <c r="BF139" s="159">
        <f t="shared" si="5"/>
        <v>0</v>
      </c>
      <c r="BG139" s="159">
        <f t="shared" si="6"/>
        <v>0</v>
      </c>
      <c r="BH139" s="159">
        <f t="shared" si="7"/>
        <v>0</v>
      </c>
      <c r="BI139" s="159">
        <f t="shared" si="8"/>
        <v>0</v>
      </c>
      <c r="BJ139" s="8" t="s">
        <v>80</v>
      </c>
      <c r="BK139" s="159">
        <f t="shared" si="9"/>
        <v>0</v>
      </c>
      <c r="BL139" s="8" t="s">
        <v>90</v>
      </c>
      <c r="BM139" s="158" t="s">
        <v>570</v>
      </c>
    </row>
    <row r="140" spans="1:65" s="25" customFormat="1" ht="24.2" customHeight="1">
      <c r="A140" s="21"/>
      <c r="B140" s="22"/>
      <c r="C140" s="148" t="s">
        <v>7</v>
      </c>
      <c r="D140" s="148" t="s">
        <v>160</v>
      </c>
      <c r="E140" s="149" t="s">
        <v>1792</v>
      </c>
      <c r="F140" s="150" t="s">
        <v>1793</v>
      </c>
      <c r="G140" s="151" t="s">
        <v>253</v>
      </c>
      <c r="H140" s="152">
        <v>3</v>
      </c>
      <c r="I140" s="1"/>
      <c r="J140" s="153">
        <f t="shared" si="0"/>
        <v>0</v>
      </c>
      <c r="K140" s="150" t="s">
        <v>1</v>
      </c>
      <c r="L140" s="22"/>
      <c r="M140" s="154" t="s">
        <v>1</v>
      </c>
      <c r="N140" s="155" t="s">
        <v>40</v>
      </c>
      <c r="O140" s="49"/>
      <c r="P140" s="156">
        <f t="shared" si="1"/>
        <v>0</v>
      </c>
      <c r="Q140" s="156">
        <v>0</v>
      </c>
      <c r="R140" s="156">
        <f t="shared" si="2"/>
        <v>0</v>
      </c>
      <c r="S140" s="156">
        <v>0</v>
      </c>
      <c r="T140" s="157">
        <f t="shared" si="3"/>
        <v>0</v>
      </c>
      <c r="U140" s="21"/>
      <c r="V140" s="21"/>
      <c r="W140" s="21"/>
      <c r="X140" s="21"/>
      <c r="Y140" s="21"/>
      <c r="Z140" s="21"/>
      <c r="AA140" s="21"/>
      <c r="AB140" s="21"/>
      <c r="AC140" s="21"/>
      <c r="AD140" s="21"/>
      <c r="AE140" s="21"/>
      <c r="AR140" s="158" t="s">
        <v>90</v>
      </c>
      <c r="AT140" s="158" t="s">
        <v>160</v>
      </c>
      <c r="AU140" s="158" t="s">
        <v>80</v>
      </c>
      <c r="AY140" s="8" t="s">
        <v>158</v>
      </c>
      <c r="BE140" s="159">
        <f t="shared" si="4"/>
        <v>0</v>
      </c>
      <c r="BF140" s="159">
        <f t="shared" si="5"/>
        <v>0</v>
      </c>
      <c r="BG140" s="159">
        <f t="shared" si="6"/>
        <v>0</v>
      </c>
      <c r="BH140" s="159">
        <f t="shared" si="7"/>
        <v>0</v>
      </c>
      <c r="BI140" s="159">
        <f t="shared" si="8"/>
        <v>0</v>
      </c>
      <c r="BJ140" s="8" t="s">
        <v>80</v>
      </c>
      <c r="BK140" s="159">
        <f t="shared" si="9"/>
        <v>0</v>
      </c>
      <c r="BL140" s="8" t="s">
        <v>90</v>
      </c>
      <c r="BM140" s="158" t="s">
        <v>581</v>
      </c>
    </row>
    <row r="141" spans="1:65" s="25" customFormat="1" ht="24.2" customHeight="1">
      <c r="A141" s="21"/>
      <c r="B141" s="22"/>
      <c r="C141" s="148" t="s">
        <v>442</v>
      </c>
      <c r="D141" s="148" t="s">
        <v>160</v>
      </c>
      <c r="E141" s="149" t="s">
        <v>1794</v>
      </c>
      <c r="F141" s="150" t="s">
        <v>1795</v>
      </c>
      <c r="G141" s="151" t="s">
        <v>253</v>
      </c>
      <c r="H141" s="152">
        <v>6</v>
      </c>
      <c r="I141" s="1"/>
      <c r="J141" s="153">
        <f t="shared" si="0"/>
        <v>0</v>
      </c>
      <c r="K141" s="150" t="s">
        <v>1</v>
      </c>
      <c r="L141" s="22"/>
      <c r="M141" s="154" t="s">
        <v>1</v>
      </c>
      <c r="N141" s="155" t="s">
        <v>40</v>
      </c>
      <c r="O141" s="49"/>
      <c r="P141" s="156">
        <f t="shared" si="1"/>
        <v>0</v>
      </c>
      <c r="Q141" s="156">
        <v>0</v>
      </c>
      <c r="R141" s="156">
        <f t="shared" si="2"/>
        <v>0</v>
      </c>
      <c r="S141" s="156">
        <v>0</v>
      </c>
      <c r="T141" s="157">
        <f t="shared" si="3"/>
        <v>0</v>
      </c>
      <c r="U141" s="21"/>
      <c r="V141" s="21"/>
      <c r="W141" s="21"/>
      <c r="X141" s="21"/>
      <c r="Y141" s="21"/>
      <c r="Z141" s="21"/>
      <c r="AA141" s="21"/>
      <c r="AB141" s="21"/>
      <c r="AC141" s="21"/>
      <c r="AD141" s="21"/>
      <c r="AE141" s="21"/>
      <c r="AR141" s="158" t="s">
        <v>90</v>
      </c>
      <c r="AT141" s="158" t="s">
        <v>160</v>
      </c>
      <c r="AU141" s="158" t="s">
        <v>80</v>
      </c>
      <c r="AY141" s="8" t="s">
        <v>158</v>
      </c>
      <c r="BE141" s="159">
        <f t="shared" si="4"/>
        <v>0</v>
      </c>
      <c r="BF141" s="159">
        <f t="shared" si="5"/>
        <v>0</v>
      </c>
      <c r="BG141" s="159">
        <f t="shared" si="6"/>
        <v>0</v>
      </c>
      <c r="BH141" s="159">
        <f t="shared" si="7"/>
        <v>0</v>
      </c>
      <c r="BI141" s="159">
        <f t="shared" si="8"/>
        <v>0</v>
      </c>
      <c r="BJ141" s="8" t="s">
        <v>80</v>
      </c>
      <c r="BK141" s="159">
        <f t="shared" si="9"/>
        <v>0</v>
      </c>
      <c r="BL141" s="8" t="s">
        <v>90</v>
      </c>
      <c r="BM141" s="158" t="s">
        <v>590</v>
      </c>
    </row>
    <row r="142" spans="1:65" s="25" customFormat="1" ht="24.2" customHeight="1">
      <c r="A142" s="21"/>
      <c r="B142" s="22"/>
      <c r="C142" s="148" t="s">
        <v>446</v>
      </c>
      <c r="D142" s="148" t="s">
        <v>160</v>
      </c>
      <c r="E142" s="149" t="s">
        <v>1796</v>
      </c>
      <c r="F142" s="150" t="s">
        <v>1797</v>
      </c>
      <c r="G142" s="151" t="s">
        <v>253</v>
      </c>
      <c r="H142" s="152">
        <v>22</v>
      </c>
      <c r="I142" s="1"/>
      <c r="J142" s="153">
        <f t="shared" si="0"/>
        <v>0</v>
      </c>
      <c r="K142" s="150" t="s">
        <v>1</v>
      </c>
      <c r="L142" s="22"/>
      <c r="M142" s="154" t="s">
        <v>1</v>
      </c>
      <c r="N142" s="155" t="s">
        <v>40</v>
      </c>
      <c r="O142" s="49"/>
      <c r="P142" s="156">
        <f t="shared" si="1"/>
        <v>0</v>
      </c>
      <c r="Q142" s="156">
        <v>0</v>
      </c>
      <c r="R142" s="156">
        <f t="shared" si="2"/>
        <v>0</v>
      </c>
      <c r="S142" s="156">
        <v>0</v>
      </c>
      <c r="T142" s="157">
        <f t="shared" si="3"/>
        <v>0</v>
      </c>
      <c r="U142" s="21"/>
      <c r="V142" s="21"/>
      <c r="W142" s="21"/>
      <c r="X142" s="21"/>
      <c r="Y142" s="21"/>
      <c r="Z142" s="21"/>
      <c r="AA142" s="21"/>
      <c r="AB142" s="21"/>
      <c r="AC142" s="21"/>
      <c r="AD142" s="21"/>
      <c r="AE142" s="21"/>
      <c r="AR142" s="158" t="s">
        <v>90</v>
      </c>
      <c r="AT142" s="158" t="s">
        <v>160</v>
      </c>
      <c r="AU142" s="158" t="s">
        <v>80</v>
      </c>
      <c r="AY142" s="8" t="s">
        <v>158</v>
      </c>
      <c r="BE142" s="159">
        <f t="shared" si="4"/>
        <v>0</v>
      </c>
      <c r="BF142" s="159">
        <f t="shared" si="5"/>
        <v>0</v>
      </c>
      <c r="BG142" s="159">
        <f t="shared" si="6"/>
        <v>0</v>
      </c>
      <c r="BH142" s="159">
        <f t="shared" si="7"/>
        <v>0</v>
      </c>
      <c r="BI142" s="159">
        <f t="shared" si="8"/>
        <v>0</v>
      </c>
      <c r="BJ142" s="8" t="s">
        <v>80</v>
      </c>
      <c r="BK142" s="159">
        <f t="shared" si="9"/>
        <v>0</v>
      </c>
      <c r="BL142" s="8" t="s">
        <v>90</v>
      </c>
      <c r="BM142" s="158" t="s">
        <v>620</v>
      </c>
    </row>
    <row r="143" spans="1:65" s="25" customFormat="1" ht="24.2" customHeight="1">
      <c r="A143" s="21"/>
      <c r="B143" s="22"/>
      <c r="C143" s="148" t="s">
        <v>456</v>
      </c>
      <c r="D143" s="148" t="s">
        <v>160</v>
      </c>
      <c r="E143" s="149" t="s">
        <v>1798</v>
      </c>
      <c r="F143" s="150" t="s">
        <v>1799</v>
      </c>
      <c r="G143" s="151" t="s">
        <v>253</v>
      </c>
      <c r="H143" s="152">
        <v>28</v>
      </c>
      <c r="I143" s="1"/>
      <c r="J143" s="153">
        <f t="shared" si="0"/>
        <v>0</v>
      </c>
      <c r="K143" s="150" t="s">
        <v>1</v>
      </c>
      <c r="L143" s="22"/>
      <c r="M143" s="154" t="s">
        <v>1</v>
      </c>
      <c r="N143" s="155" t="s">
        <v>40</v>
      </c>
      <c r="O143" s="49"/>
      <c r="P143" s="156">
        <f t="shared" si="1"/>
        <v>0</v>
      </c>
      <c r="Q143" s="156">
        <v>0</v>
      </c>
      <c r="R143" s="156">
        <f t="shared" si="2"/>
        <v>0</v>
      </c>
      <c r="S143" s="156">
        <v>0</v>
      </c>
      <c r="T143" s="157">
        <f t="shared" si="3"/>
        <v>0</v>
      </c>
      <c r="U143" s="21"/>
      <c r="V143" s="21"/>
      <c r="W143" s="21"/>
      <c r="X143" s="21"/>
      <c r="Y143" s="21"/>
      <c r="Z143" s="21"/>
      <c r="AA143" s="21"/>
      <c r="AB143" s="21"/>
      <c r="AC143" s="21"/>
      <c r="AD143" s="21"/>
      <c r="AE143" s="21"/>
      <c r="AR143" s="158" t="s">
        <v>90</v>
      </c>
      <c r="AT143" s="158" t="s">
        <v>160</v>
      </c>
      <c r="AU143" s="158" t="s">
        <v>80</v>
      </c>
      <c r="AY143" s="8" t="s">
        <v>158</v>
      </c>
      <c r="BE143" s="159">
        <f t="shared" si="4"/>
        <v>0</v>
      </c>
      <c r="BF143" s="159">
        <f t="shared" si="5"/>
        <v>0</v>
      </c>
      <c r="BG143" s="159">
        <f t="shared" si="6"/>
        <v>0</v>
      </c>
      <c r="BH143" s="159">
        <f t="shared" si="7"/>
        <v>0</v>
      </c>
      <c r="BI143" s="159">
        <f t="shared" si="8"/>
        <v>0</v>
      </c>
      <c r="BJ143" s="8" t="s">
        <v>80</v>
      </c>
      <c r="BK143" s="159">
        <f t="shared" si="9"/>
        <v>0</v>
      </c>
      <c r="BL143" s="8" t="s">
        <v>90</v>
      </c>
      <c r="BM143" s="158" t="s">
        <v>650</v>
      </c>
    </row>
    <row r="144" spans="1:65" s="25" customFormat="1" ht="24.2" customHeight="1">
      <c r="A144" s="21"/>
      <c r="B144" s="22"/>
      <c r="C144" s="148" t="s">
        <v>497</v>
      </c>
      <c r="D144" s="148" t="s">
        <v>160</v>
      </c>
      <c r="E144" s="149" t="s">
        <v>1800</v>
      </c>
      <c r="F144" s="150" t="s">
        <v>1801</v>
      </c>
      <c r="G144" s="151" t="s">
        <v>253</v>
      </c>
      <c r="H144" s="152">
        <v>74</v>
      </c>
      <c r="I144" s="1"/>
      <c r="J144" s="153">
        <f t="shared" si="0"/>
        <v>0</v>
      </c>
      <c r="K144" s="150" t="s">
        <v>1</v>
      </c>
      <c r="L144" s="22"/>
      <c r="M144" s="154" t="s">
        <v>1</v>
      </c>
      <c r="N144" s="155" t="s">
        <v>40</v>
      </c>
      <c r="O144" s="49"/>
      <c r="P144" s="156">
        <f t="shared" si="1"/>
        <v>0</v>
      </c>
      <c r="Q144" s="156">
        <v>0</v>
      </c>
      <c r="R144" s="156">
        <f t="shared" si="2"/>
        <v>0</v>
      </c>
      <c r="S144" s="156">
        <v>0</v>
      </c>
      <c r="T144" s="157">
        <f t="shared" si="3"/>
        <v>0</v>
      </c>
      <c r="U144" s="21"/>
      <c r="V144" s="21"/>
      <c r="W144" s="21"/>
      <c r="X144" s="21"/>
      <c r="Y144" s="21"/>
      <c r="Z144" s="21"/>
      <c r="AA144" s="21"/>
      <c r="AB144" s="21"/>
      <c r="AC144" s="21"/>
      <c r="AD144" s="21"/>
      <c r="AE144" s="21"/>
      <c r="AR144" s="158" t="s">
        <v>90</v>
      </c>
      <c r="AT144" s="158" t="s">
        <v>160</v>
      </c>
      <c r="AU144" s="158" t="s">
        <v>80</v>
      </c>
      <c r="AY144" s="8" t="s">
        <v>158</v>
      </c>
      <c r="BE144" s="159">
        <f t="shared" si="4"/>
        <v>0</v>
      </c>
      <c r="BF144" s="159">
        <f t="shared" si="5"/>
        <v>0</v>
      </c>
      <c r="BG144" s="159">
        <f t="shared" si="6"/>
        <v>0</v>
      </c>
      <c r="BH144" s="159">
        <f t="shared" si="7"/>
        <v>0</v>
      </c>
      <c r="BI144" s="159">
        <f t="shared" si="8"/>
        <v>0</v>
      </c>
      <c r="BJ144" s="8" t="s">
        <v>80</v>
      </c>
      <c r="BK144" s="159">
        <f t="shared" si="9"/>
        <v>0</v>
      </c>
      <c r="BL144" s="8" t="s">
        <v>90</v>
      </c>
      <c r="BM144" s="158" t="s">
        <v>668</v>
      </c>
    </row>
    <row r="145" spans="1:65" s="25" customFormat="1" ht="62.85" customHeight="1">
      <c r="A145" s="21"/>
      <c r="B145" s="22"/>
      <c r="C145" s="148" t="s">
        <v>501</v>
      </c>
      <c r="D145" s="148" t="s">
        <v>160</v>
      </c>
      <c r="E145" s="149" t="s">
        <v>1802</v>
      </c>
      <c r="F145" s="150" t="s">
        <v>1803</v>
      </c>
      <c r="G145" s="151" t="s">
        <v>1687</v>
      </c>
      <c r="H145" s="152">
        <v>4</v>
      </c>
      <c r="I145" s="1"/>
      <c r="J145" s="153">
        <f t="shared" si="0"/>
        <v>0</v>
      </c>
      <c r="K145" s="150" t="s">
        <v>1</v>
      </c>
      <c r="L145" s="22"/>
      <c r="M145" s="154" t="s">
        <v>1</v>
      </c>
      <c r="N145" s="155" t="s">
        <v>40</v>
      </c>
      <c r="O145" s="49"/>
      <c r="P145" s="156">
        <f t="shared" si="1"/>
        <v>0</v>
      </c>
      <c r="Q145" s="156">
        <v>0</v>
      </c>
      <c r="R145" s="156">
        <f t="shared" si="2"/>
        <v>0</v>
      </c>
      <c r="S145" s="156">
        <v>0</v>
      </c>
      <c r="T145" s="157">
        <f t="shared" si="3"/>
        <v>0</v>
      </c>
      <c r="U145" s="21"/>
      <c r="V145" s="21"/>
      <c r="W145" s="21"/>
      <c r="X145" s="21"/>
      <c r="Y145" s="21"/>
      <c r="Z145" s="21"/>
      <c r="AA145" s="21"/>
      <c r="AB145" s="21"/>
      <c r="AC145" s="21"/>
      <c r="AD145" s="21"/>
      <c r="AE145" s="21"/>
      <c r="AR145" s="158" t="s">
        <v>90</v>
      </c>
      <c r="AT145" s="158" t="s">
        <v>160</v>
      </c>
      <c r="AU145" s="158" t="s">
        <v>80</v>
      </c>
      <c r="AY145" s="8" t="s">
        <v>158</v>
      </c>
      <c r="BE145" s="159">
        <f t="shared" si="4"/>
        <v>0</v>
      </c>
      <c r="BF145" s="159">
        <f t="shared" si="5"/>
        <v>0</v>
      </c>
      <c r="BG145" s="159">
        <f t="shared" si="6"/>
        <v>0</v>
      </c>
      <c r="BH145" s="159">
        <f t="shared" si="7"/>
        <v>0</v>
      </c>
      <c r="BI145" s="159">
        <f t="shared" si="8"/>
        <v>0</v>
      </c>
      <c r="BJ145" s="8" t="s">
        <v>80</v>
      </c>
      <c r="BK145" s="159">
        <f t="shared" si="9"/>
        <v>0</v>
      </c>
      <c r="BL145" s="8" t="s">
        <v>90</v>
      </c>
      <c r="BM145" s="158" t="s">
        <v>676</v>
      </c>
    </row>
    <row r="146" spans="1:65" s="25" customFormat="1" ht="62.85" customHeight="1">
      <c r="A146" s="21"/>
      <c r="B146" s="22"/>
      <c r="C146" s="148" t="s">
        <v>505</v>
      </c>
      <c r="D146" s="148" t="s">
        <v>160</v>
      </c>
      <c r="E146" s="149" t="s">
        <v>1804</v>
      </c>
      <c r="F146" s="150" t="s">
        <v>1805</v>
      </c>
      <c r="G146" s="151" t="s">
        <v>1687</v>
      </c>
      <c r="H146" s="152">
        <v>8</v>
      </c>
      <c r="I146" s="1"/>
      <c r="J146" s="153">
        <f t="shared" si="0"/>
        <v>0</v>
      </c>
      <c r="K146" s="150" t="s">
        <v>1</v>
      </c>
      <c r="L146" s="22"/>
      <c r="M146" s="154" t="s">
        <v>1</v>
      </c>
      <c r="N146" s="155" t="s">
        <v>40</v>
      </c>
      <c r="O146" s="49"/>
      <c r="P146" s="156">
        <f t="shared" si="1"/>
        <v>0</v>
      </c>
      <c r="Q146" s="156">
        <v>0</v>
      </c>
      <c r="R146" s="156">
        <f t="shared" si="2"/>
        <v>0</v>
      </c>
      <c r="S146" s="156">
        <v>0</v>
      </c>
      <c r="T146" s="157">
        <f t="shared" si="3"/>
        <v>0</v>
      </c>
      <c r="U146" s="21"/>
      <c r="V146" s="21"/>
      <c r="W146" s="21"/>
      <c r="X146" s="21"/>
      <c r="Y146" s="21"/>
      <c r="Z146" s="21"/>
      <c r="AA146" s="21"/>
      <c r="AB146" s="21"/>
      <c r="AC146" s="21"/>
      <c r="AD146" s="21"/>
      <c r="AE146" s="21"/>
      <c r="AR146" s="158" t="s">
        <v>90</v>
      </c>
      <c r="AT146" s="158" t="s">
        <v>160</v>
      </c>
      <c r="AU146" s="158" t="s">
        <v>80</v>
      </c>
      <c r="AY146" s="8" t="s">
        <v>158</v>
      </c>
      <c r="BE146" s="159">
        <f t="shared" si="4"/>
        <v>0</v>
      </c>
      <c r="BF146" s="159">
        <f t="shared" si="5"/>
        <v>0</v>
      </c>
      <c r="BG146" s="159">
        <f t="shared" si="6"/>
        <v>0</v>
      </c>
      <c r="BH146" s="159">
        <f t="shared" si="7"/>
        <v>0</v>
      </c>
      <c r="BI146" s="159">
        <f t="shared" si="8"/>
        <v>0</v>
      </c>
      <c r="BJ146" s="8" t="s">
        <v>80</v>
      </c>
      <c r="BK146" s="159">
        <f t="shared" si="9"/>
        <v>0</v>
      </c>
      <c r="BL146" s="8" t="s">
        <v>90</v>
      </c>
      <c r="BM146" s="158" t="s">
        <v>689</v>
      </c>
    </row>
    <row r="147" spans="1:65" s="25" customFormat="1" ht="24.2" customHeight="1">
      <c r="A147" s="21"/>
      <c r="B147" s="22"/>
      <c r="C147" s="148" t="s">
        <v>509</v>
      </c>
      <c r="D147" s="148" t="s">
        <v>160</v>
      </c>
      <c r="E147" s="149" t="s">
        <v>1806</v>
      </c>
      <c r="F147" s="150" t="s">
        <v>1807</v>
      </c>
      <c r="G147" s="151" t="s">
        <v>189</v>
      </c>
      <c r="H147" s="152">
        <v>21</v>
      </c>
      <c r="I147" s="1"/>
      <c r="J147" s="153">
        <f t="shared" si="0"/>
        <v>0</v>
      </c>
      <c r="K147" s="150" t="s">
        <v>1</v>
      </c>
      <c r="L147" s="22"/>
      <c r="M147" s="154" t="s">
        <v>1</v>
      </c>
      <c r="N147" s="155" t="s">
        <v>40</v>
      </c>
      <c r="O147" s="49"/>
      <c r="P147" s="156">
        <f t="shared" si="1"/>
        <v>0</v>
      </c>
      <c r="Q147" s="156">
        <v>0</v>
      </c>
      <c r="R147" s="156">
        <f t="shared" si="2"/>
        <v>0</v>
      </c>
      <c r="S147" s="156">
        <v>0</v>
      </c>
      <c r="T147" s="157">
        <f t="shared" si="3"/>
        <v>0</v>
      </c>
      <c r="U147" s="21"/>
      <c r="V147" s="21"/>
      <c r="W147" s="21"/>
      <c r="X147" s="21"/>
      <c r="Y147" s="21"/>
      <c r="Z147" s="21"/>
      <c r="AA147" s="21"/>
      <c r="AB147" s="21"/>
      <c r="AC147" s="21"/>
      <c r="AD147" s="21"/>
      <c r="AE147" s="21"/>
      <c r="AR147" s="158" t="s">
        <v>90</v>
      </c>
      <c r="AT147" s="158" t="s">
        <v>160</v>
      </c>
      <c r="AU147" s="158" t="s">
        <v>80</v>
      </c>
      <c r="AY147" s="8" t="s">
        <v>158</v>
      </c>
      <c r="BE147" s="159">
        <f t="shared" si="4"/>
        <v>0</v>
      </c>
      <c r="BF147" s="159">
        <f t="shared" si="5"/>
        <v>0</v>
      </c>
      <c r="BG147" s="159">
        <f t="shared" si="6"/>
        <v>0</v>
      </c>
      <c r="BH147" s="159">
        <f t="shared" si="7"/>
        <v>0</v>
      </c>
      <c r="BI147" s="159">
        <f t="shared" si="8"/>
        <v>0</v>
      </c>
      <c r="BJ147" s="8" t="s">
        <v>80</v>
      </c>
      <c r="BK147" s="159">
        <f t="shared" si="9"/>
        <v>0</v>
      </c>
      <c r="BL147" s="8" t="s">
        <v>90</v>
      </c>
      <c r="BM147" s="158" t="s">
        <v>701</v>
      </c>
    </row>
    <row r="148" spans="1:65" s="25" customFormat="1" ht="16.5" customHeight="1">
      <c r="A148" s="21"/>
      <c r="B148" s="22"/>
      <c r="C148" s="148" t="s">
        <v>513</v>
      </c>
      <c r="D148" s="148" t="s">
        <v>160</v>
      </c>
      <c r="E148" s="149" t="s">
        <v>1808</v>
      </c>
      <c r="F148" s="150" t="s">
        <v>1809</v>
      </c>
      <c r="G148" s="151" t="s">
        <v>1810</v>
      </c>
      <c r="H148" s="152">
        <v>120</v>
      </c>
      <c r="I148" s="1"/>
      <c r="J148" s="153">
        <f t="shared" si="0"/>
        <v>0</v>
      </c>
      <c r="K148" s="150" t="s">
        <v>1</v>
      </c>
      <c r="L148" s="22"/>
      <c r="M148" s="154" t="s">
        <v>1</v>
      </c>
      <c r="N148" s="155" t="s">
        <v>40</v>
      </c>
      <c r="O148" s="49"/>
      <c r="P148" s="156">
        <f t="shared" si="1"/>
        <v>0</v>
      </c>
      <c r="Q148" s="156">
        <v>0</v>
      </c>
      <c r="R148" s="156">
        <f t="shared" si="2"/>
        <v>0</v>
      </c>
      <c r="S148" s="156">
        <v>0</v>
      </c>
      <c r="T148" s="157">
        <f t="shared" si="3"/>
        <v>0</v>
      </c>
      <c r="U148" s="21"/>
      <c r="V148" s="21"/>
      <c r="W148" s="21"/>
      <c r="X148" s="21"/>
      <c r="Y148" s="21"/>
      <c r="Z148" s="21"/>
      <c r="AA148" s="21"/>
      <c r="AB148" s="21"/>
      <c r="AC148" s="21"/>
      <c r="AD148" s="21"/>
      <c r="AE148" s="21"/>
      <c r="AR148" s="158" t="s">
        <v>90</v>
      </c>
      <c r="AT148" s="158" t="s">
        <v>160</v>
      </c>
      <c r="AU148" s="158" t="s">
        <v>80</v>
      </c>
      <c r="AY148" s="8" t="s">
        <v>158</v>
      </c>
      <c r="BE148" s="159">
        <f t="shared" si="4"/>
        <v>0</v>
      </c>
      <c r="BF148" s="159">
        <f t="shared" si="5"/>
        <v>0</v>
      </c>
      <c r="BG148" s="159">
        <f t="shared" si="6"/>
        <v>0</v>
      </c>
      <c r="BH148" s="159">
        <f t="shared" si="7"/>
        <v>0</v>
      </c>
      <c r="BI148" s="159">
        <f t="shared" si="8"/>
        <v>0</v>
      </c>
      <c r="BJ148" s="8" t="s">
        <v>80</v>
      </c>
      <c r="BK148" s="159">
        <f t="shared" si="9"/>
        <v>0</v>
      </c>
      <c r="BL148" s="8" t="s">
        <v>90</v>
      </c>
      <c r="BM148" s="158" t="s">
        <v>711</v>
      </c>
    </row>
    <row r="149" spans="1:65" s="25" customFormat="1" ht="16.5" customHeight="1">
      <c r="A149" s="21"/>
      <c r="B149" s="22"/>
      <c r="C149" s="148" t="s">
        <v>519</v>
      </c>
      <c r="D149" s="148" t="s">
        <v>160</v>
      </c>
      <c r="E149" s="149" t="s">
        <v>1811</v>
      </c>
      <c r="F149" s="150" t="s">
        <v>1812</v>
      </c>
      <c r="G149" s="151" t="s">
        <v>578</v>
      </c>
      <c r="H149" s="152">
        <v>1</v>
      </c>
      <c r="I149" s="1"/>
      <c r="J149" s="153">
        <f t="shared" si="0"/>
        <v>0</v>
      </c>
      <c r="K149" s="150" t="s">
        <v>1</v>
      </c>
      <c r="L149" s="22"/>
      <c r="M149" s="154" t="s">
        <v>1</v>
      </c>
      <c r="N149" s="155" t="s">
        <v>40</v>
      </c>
      <c r="O149" s="49"/>
      <c r="P149" s="156">
        <f t="shared" si="1"/>
        <v>0</v>
      </c>
      <c r="Q149" s="156">
        <v>0</v>
      </c>
      <c r="R149" s="156">
        <f t="shared" si="2"/>
        <v>0</v>
      </c>
      <c r="S149" s="156">
        <v>0</v>
      </c>
      <c r="T149" s="157">
        <f t="shared" si="3"/>
        <v>0</v>
      </c>
      <c r="U149" s="21"/>
      <c r="V149" s="21"/>
      <c r="W149" s="21"/>
      <c r="X149" s="21"/>
      <c r="Y149" s="21"/>
      <c r="Z149" s="21"/>
      <c r="AA149" s="21"/>
      <c r="AB149" s="21"/>
      <c r="AC149" s="21"/>
      <c r="AD149" s="21"/>
      <c r="AE149" s="21"/>
      <c r="AR149" s="158" t="s">
        <v>90</v>
      </c>
      <c r="AT149" s="158" t="s">
        <v>160</v>
      </c>
      <c r="AU149" s="158" t="s">
        <v>80</v>
      </c>
      <c r="AY149" s="8" t="s">
        <v>158</v>
      </c>
      <c r="BE149" s="159">
        <f t="shared" si="4"/>
        <v>0</v>
      </c>
      <c r="BF149" s="159">
        <f t="shared" si="5"/>
        <v>0</v>
      </c>
      <c r="BG149" s="159">
        <f t="shared" si="6"/>
        <v>0</v>
      </c>
      <c r="BH149" s="159">
        <f t="shared" si="7"/>
        <v>0</v>
      </c>
      <c r="BI149" s="159">
        <f t="shared" si="8"/>
        <v>0</v>
      </c>
      <c r="BJ149" s="8" t="s">
        <v>80</v>
      </c>
      <c r="BK149" s="159">
        <f t="shared" si="9"/>
        <v>0</v>
      </c>
      <c r="BL149" s="8" t="s">
        <v>90</v>
      </c>
      <c r="BM149" s="158" t="s">
        <v>1813</v>
      </c>
    </row>
    <row r="150" spans="1:65" s="25" customFormat="1" ht="16.5" customHeight="1">
      <c r="A150" s="21"/>
      <c r="B150" s="22"/>
      <c r="C150" s="148" t="s">
        <v>523</v>
      </c>
      <c r="D150" s="148" t="s">
        <v>160</v>
      </c>
      <c r="E150" s="149" t="s">
        <v>1814</v>
      </c>
      <c r="F150" s="150" t="s">
        <v>1815</v>
      </c>
      <c r="G150" s="151" t="s">
        <v>578</v>
      </c>
      <c r="H150" s="152">
        <v>1</v>
      </c>
      <c r="I150" s="1"/>
      <c r="J150" s="153">
        <f t="shared" si="0"/>
        <v>0</v>
      </c>
      <c r="K150" s="150" t="s">
        <v>1</v>
      </c>
      <c r="L150" s="22"/>
      <c r="M150" s="154" t="s">
        <v>1</v>
      </c>
      <c r="N150" s="155" t="s">
        <v>40</v>
      </c>
      <c r="O150" s="49"/>
      <c r="P150" s="156">
        <f t="shared" si="1"/>
        <v>0</v>
      </c>
      <c r="Q150" s="156">
        <v>0</v>
      </c>
      <c r="R150" s="156">
        <f t="shared" si="2"/>
        <v>0</v>
      </c>
      <c r="S150" s="156">
        <v>0</v>
      </c>
      <c r="T150" s="157">
        <f t="shared" si="3"/>
        <v>0</v>
      </c>
      <c r="U150" s="21"/>
      <c r="V150" s="21"/>
      <c r="W150" s="21"/>
      <c r="X150" s="21"/>
      <c r="Y150" s="21"/>
      <c r="Z150" s="21"/>
      <c r="AA150" s="21"/>
      <c r="AB150" s="21"/>
      <c r="AC150" s="21"/>
      <c r="AD150" s="21"/>
      <c r="AE150" s="21"/>
      <c r="AR150" s="158" t="s">
        <v>90</v>
      </c>
      <c r="AT150" s="158" t="s">
        <v>160</v>
      </c>
      <c r="AU150" s="158" t="s">
        <v>80</v>
      </c>
      <c r="AY150" s="8" t="s">
        <v>158</v>
      </c>
      <c r="BE150" s="159">
        <f t="shared" si="4"/>
        <v>0</v>
      </c>
      <c r="BF150" s="159">
        <f t="shared" si="5"/>
        <v>0</v>
      </c>
      <c r="BG150" s="159">
        <f t="shared" si="6"/>
        <v>0</v>
      </c>
      <c r="BH150" s="159">
        <f t="shared" si="7"/>
        <v>0</v>
      </c>
      <c r="BI150" s="159">
        <f t="shared" si="8"/>
        <v>0</v>
      </c>
      <c r="BJ150" s="8" t="s">
        <v>80</v>
      </c>
      <c r="BK150" s="159">
        <f t="shared" si="9"/>
        <v>0</v>
      </c>
      <c r="BL150" s="8" t="s">
        <v>90</v>
      </c>
      <c r="BM150" s="158" t="s">
        <v>1816</v>
      </c>
    </row>
    <row r="151" spans="1:65" s="25" customFormat="1" ht="16.5" customHeight="1">
      <c r="A151" s="21"/>
      <c r="B151" s="22"/>
      <c r="C151" s="148" t="s">
        <v>527</v>
      </c>
      <c r="D151" s="148" t="s">
        <v>160</v>
      </c>
      <c r="E151" s="149" t="s">
        <v>1817</v>
      </c>
      <c r="F151" s="150" t="s">
        <v>1818</v>
      </c>
      <c r="G151" s="151" t="s">
        <v>578</v>
      </c>
      <c r="H151" s="152">
        <v>1</v>
      </c>
      <c r="I151" s="1"/>
      <c r="J151" s="153">
        <f t="shared" si="0"/>
        <v>0</v>
      </c>
      <c r="K151" s="150" t="s">
        <v>1</v>
      </c>
      <c r="L151" s="22"/>
      <c r="M151" s="154" t="s">
        <v>1</v>
      </c>
      <c r="N151" s="155" t="s">
        <v>40</v>
      </c>
      <c r="O151" s="49"/>
      <c r="P151" s="156">
        <f t="shared" si="1"/>
        <v>0</v>
      </c>
      <c r="Q151" s="156">
        <v>0</v>
      </c>
      <c r="R151" s="156">
        <f t="shared" si="2"/>
        <v>0</v>
      </c>
      <c r="S151" s="156">
        <v>0</v>
      </c>
      <c r="T151" s="157">
        <f t="shared" si="3"/>
        <v>0</v>
      </c>
      <c r="U151" s="21"/>
      <c r="V151" s="21"/>
      <c r="W151" s="21"/>
      <c r="X151" s="21"/>
      <c r="Y151" s="21"/>
      <c r="Z151" s="21"/>
      <c r="AA151" s="21"/>
      <c r="AB151" s="21"/>
      <c r="AC151" s="21"/>
      <c r="AD151" s="21"/>
      <c r="AE151" s="21"/>
      <c r="AR151" s="158" t="s">
        <v>90</v>
      </c>
      <c r="AT151" s="158" t="s">
        <v>160</v>
      </c>
      <c r="AU151" s="158" t="s">
        <v>80</v>
      </c>
      <c r="AY151" s="8" t="s">
        <v>158</v>
      </c>
      <c r="BE151" s="159">
        <f t="shared" si="4"/>
        <v>0</v>
      </c>
      <c r="BF151" s="159">
        <f t="shared" si="5"/>
        <v>0</v>
      </c>
      <c r="BG151" s="159">
        <f t="shared" si="6"/>
        <v>0</v>
      </c>
      <c r="BH151" s="159">
        <f t="shared" si="7"/>
        <v>0</v>
      </c>
      <c r="BI151" s="159">
        <f t="shared" si="8"/>
        <v>0</v>
      </c>
      <c r="BJ151" s="8" t="s">
        <v>80</v>
      </c>
      <c r="BK151" s="159">
        <f t="shared" si="9"/>
        <v>0</v>
      </c>
      <c r="BL151" s="8" t="s">
        <v>90</v>
      </c>
      <c r="BM151" s="158" t="s">
        <v>1819</v>
      </c>
    </row>
    <row r="152" spans="1:65" s="25" customFormat="1" ht="16.5" customHeight="1">
      <c r="A152" s="21"/>
      <c r="B152" s="22"/>
      <c r="C152" s="148" t="s">
        <v>536</v>
      </c>
      <c r="D152" s="148" t="s">
        <v>160</v>
      </c>
      <c r="E152" s="149" t="s">
        <v>1820</v>
      </c>
      <c r="F152" s="150" t="s">
        <v>1821</v>
      </c>
      <c r="G152" s="151" t="s">
        <v>578</v>
      </c>
      <c r="H152" s="152">
        <v>1</v>
      </c>
      <c r="I152" s="1"/>
      <c r="J152" s="153">
        <f t="shared" si="0"/>
        <v>0</v>
      </c>
      <c r="K152" s="150" t="s">
        <v>1</v>
      </c>
      <c r="L152" s="22"/>
      <c r="M152" s="204" t="s">
        <v>1</v>
      </c>
      <c r="N152" s="205" t="s">
        <v>40</v>
      </c>
      <c r="O152" s="206"/>
      <c r="P152" s="207">
        <f t="shared" si="1"/>
        <v>0</v>
      </c>
      <c r="Q152" s="207">
        <v>0</v>
      </c>
      <c r="R152" s="207">
        <f t="shared" si="2"/>
        <v>0</v>
      </c>
      <c r="S152" s="207">
        <v>0</v>
      </c>
      <c r="T152" s="208">
        <f t="shared" si="3"/>
        <v>0</v>
      </c>
      <c r="U152" s="21"/>
      <c r="V152" s="21"/>
      <c r="W152" s="21"/>
      <c r="X152" s="21"/>
      <c r="Y152" s="21"/>
      <c r="Z152" s="21"/>
      <c r="AA152" s="21"/>
      <c r="AB152" s="21"/>
      <c r="AC152" s="21"/>
      <c r="AD152" s="21"/>
      <c r="AE152" s="21"/>
      <c r="AR152" s="158" t="s">
        <v>90</v>
      </c>
      <c r="AT152" s="158" t="s">
        <v>160</v>
      </c>
      <c r="AU152" s="158" t="s">
        <v>80</v>
      </c>
      <c r="AY152" s="8" t="s">
        <v>158</v>
      </c>
      <c r="BE152" s="159">
        <f t="shared" si="4"/>
        <v>0</v>
      </c>
      <c r="BF152" s="159">
        <f t="shared" si="5"/>
        <v>0</v>
      </c>
      <c r="BG152" s="159">
        <f t="shared" si="6"/>
        <v>0</v>
      </c>
      <c r="BH152" s="159">
        <f t="shared" si="7"/>
        <v>0</v>
      </c>
      <c r="BI152" s="159">
        <f t="shared" si="8"/>
        <v>0</v>
      </c>
      <c r="BJ152" s="8" t="s">
        <v>80</v>
      </c>
      <c r="BK152" s="159">
        <f t="shared" si="9"/>
        <v>0</v>
      </c>
      <c r="BL152" s="8" t="s">
        <v>90</v>
      </c>
      <c r="BM152" s="158" t="s">
        <v>1822</v>
      </c>
    </row>
    <row r="153" spans="1:65" s="25" customFormat="1" ht="6.95" customHeight="1">
      <c r="A153" s="21"/>
      <c r="B153" s="37"/>
      <c r="C153" s="38"/>
      <c r="D153" s="38"/>
      <c r="E153" s="38"/>
      <c r="F153" s="38"/>
      <c r="G153" s="38"/>
      <c r="H153" s="38"/>
      <c r="I153" s="38"/>
      <c r="J153" s="38"/>
      <c r="K153" s="38"/>
      <c r="L153" s="22"/>
      <c r="M153" s="21"/>
      <c r="O153" s="21"/>
      <c r="P153" s="21"/>
      <c r="Q153" s="21"/>
      <c r="R153" s="21"/>
      <c r="S153" s="21"/>
      <c r="T153" s="21"/>
      <c r="U153" s="21"/>
      <c r="V153" s="21"/>
      <c r="W153" s="21"/>
      <c r="X153" s="21"/>
      <c r="Y153" s="21"/>
      <c r="Z153" s="21"/>
      <c r="AA153" s="21"/>
      <c r="AB153" s="21"/>
      <c r="AC153" s="21"/>
      <c r="AD153" s="21"/>
      <c r="AE153" s="21"/>
    </row>
  </sheetData>
  <sheetProtection password="C03B" sheet="1" objects="1" scenarios="1"/>
  <autoFilter ref="C116:K152"/>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0"/>
  <sheetViews>
    <sheetView showGridLines="0" topLeftCell="A112" workbookViewId="0">
      <selection activeCell="A112" sqref="A1:XFD1048576"/>
    </sheetView>
  </sheetViews>
  <sheetFormatPr defaultRowHeight="11.25"/>
  <cols>
    <col min="1" max="1" width="8.33203125" style="7" customWidth="1"/>
    <col min="2" max="2" width="1.1640625" style="7" customWidth="1"/>
    <col min="3" max="3" width="4.1640625" style="7" customWidth="1"/>
    <col min="4" max="4" width="4.33203125" style="7" customWidth="1"/>
    <col min="5" max="5" width="17.1640625" style="7" customWidth="1"/>
    <col min="6" max="6" width="50.83203125" style="7" customWidth="1"/>
    <col min="7" max="7" width="7.5" style="7" customWidth="1"/>
    <col min="8" max="8" width="14" style="7" customWidth="1"/>
    <col min="9" max="9" width="15.83203125" style="7" customWidth="1"/>
    <col min="10" max="11" width="22.33203125" style="7" customWidth="1"/>
    <col min="12" max="12" width="9.33203125" style="7" customWidth="1"/>
    <col min="13" max="13" width="10.83203125" style="7" hidden="1" customWidth="1"/>
    <col min="14" max="14" width="9.33203125" style="7" hidden="1"/>
    <col min="15" max="20" width="14.1640625" style="7" hidden="1" customWidth="1"/>
    <col min="21" max="21" width="16.33203125" style="7" hidden="1" customWidth="1"/>
    <col min="22" max="22" width="12.33203125" style="7" customWidth="1"/>
    <col min="23" max="23" width="16.33203125" style="7" customWidth="1"/>
    <col min="24" max="24" width="12.33203125" style="7" customWidth="1"/>
    <col min="25" max="25" width="15" style="7" customWidth="1"/>
    <col min="26" max="26" width="11" style="7" customWidth="1"/>
    <col min="27" max="27" width="15" style="7" customWidth="1"/>
    <col min="28" max="28" width="16.33203125" style="7" customWidth="1"/>
    <col min="29" max="29" width="11" style="7" customWidth="1"/>
    <col min="30" max="30" width="15" style="7" customWidth="1"/>
    <col min="31" max="31" width="16.33203125" style="7" customWidth="1"/>
    <col min="32" max="43" width="9.33203125" style="7"/>
    <col min="44" max="65" width="9.33203125" style="7" hidden="1"/>
    <col min="66" max="16384" width="9.33203125" style="7"/>
  </cols>
  <sheetData>
    <row r="2" spans="1:46" ht="36.950000000000003" customHeight="1">
      <c r="L2" s="230" t="s">
        <v>5</v>
      </c>
      <c r="M2" s="231"/>
      <c r="N2" s="231"/>
      <c r="O2" s="231"/>
      <c r="P2" s="231"/>
      <c r="Q2" s="231"/>
      <c r="R2" s="231"/>
      <c r="S2" s="231"/>
      <c r="T2" s="231"/>
      <c r="U2" s="231"/>
      <c r="V2" s="231"/>
      <c r="AT2" s="8" t="s">
        <v>92</v>
      </c>
    </row>
    <row r="3" spans="1:46" ht="6.95" customHeight="1">
      <c r="B3" s="9"/>
      <c r="C3" s="10"/>
      <c r="D3" s="10"/>
      <c r="E3" s="10"/>
      <c r="F3" s="10"/>
      <c r="G3" s="10"/>
      <c r="H3" s="10"/>
      <c r="I3" s="10"/>
      <c r="J3" s="10"/>
      <c r="K3" s="10"/>
      <c r="L3" s="11"/>
      <c r="AT3" s="8" t="s">
        <v>84</v>
      </c>
    </row>
    <row r="4" spans="1:46" ht="24.95" customHeight="1">
      <c r="B4" s="11"/>
      <c r="D4" s="12" t="s">
        <v>115</v>
      </c>
      <c r="L4" s="11"/>
      <c r="M4" s="91" t="s">
        <v>10</v>
      </c>
      <c r="AT4" s="8" t="s">
        <v>3</v>
      </c>
    </row>
    <row r="5" spans="1:46" ht="6.95" customHeight="1">
      <c r="B5" s="11"/>
      <c r="L5" s="11"/>
    </row>
    <row r="6" spans="1:46" ht="12" customHeight="1">
      <c r="B6" s="11"/>
      <c r="D6" s="17" t="s">
        <v>15</v>
      </c>
      <c r="L6" s="11"/>
    </row>
    <row r="7" spans="1:46" ht="16.5" customHeight="1">
      <c r="B7" s="11"/>
      <c r="E7" s="258" t="str">
        <f>'Rekapitulace stavby'!K6</f>
        <v>SPŠ stavební Pardubice - rekonstrukce domova mládeže DM4</v>
      </c>
      <c r="F7" s="259"/>
      <c r="G7" s="259"/>
      <c r="H7" s="259"/>
      <c r="L7" s="11"/>
    </row>
    <row r="8" spans="1:46" s="25" customFormat="1" ht="12" customHeight="1">
      <c r="A8" s="21"/>
      <c r="B8" s="22"/>
      <c r="C8" s="21"/>
      <c r="D8" s="17" t="s">
        <v>116</v>
      </c>
      <c r="E8" s="21"/>
      <c r="F8" s="21"/>
      <c r="G8" s="21"/>
      <c r="H8" s="21"/>
      <c r="I8" s="21"/>
      <c r="J8" s="21"/>
      <c r="K8" s="21"/>
      <c r="L8" s="32"/>
      <c r="S8" s="21"/>
      <c r="T8" s="21"/>
      <c r="U8" s="21"/>
      <c r="V8" s="21"/>
      <c r="W8" s="21"/>
      <c r="X8" s="21"/>
      <c r="Y8" s="21"/>
      <c r="Z8" s="21"/>
      <c r="AA8" s="21"/>
      <c r="AB8" s="21"/>
      <c r="AC8" s="21"/>
      <c r="AD8" s="21"/>
      <c r="AE8" s="21"/>
    </row>
    <row r="9" spans="1:46" s="25" customFormat="1" ht="16.5" customHeight="1">
      <c r="A9" s="21"/>
      <c r="B9" s="22"/>
      <c r="C9" s="21"/>
      <c r="D9" s="21"/>
      <c r="E9" s="239" t="s">
        <v>1823</v>
      </c>
      <c r="F9" s="257"/>
      <c r="G9" s="257"/>
      <c r="H9" s="257"/>
      <c r="I9" s="21"/>
      <c r="J9" s="21"/>
      <c r="K9" s="21"/>
      <c r="L9" s="32"/>
      <c r="S9" s="21"/>
      <c r="T9" s="21"/>
      <c r="U9" s="21"/>
      <c r="V9" s="21"/>
      <c r="W9" s="21"/>
      <c r="X9" s="21"/>
      <c r="Y9" s="21"/>
      <c r="Z9" s="21"/>
      <c r="AA9" s="21"/>
      <c r="AB9" s="21"/>
      <c r="AC9" s="21"/>
      <c r="AD9" s="21"/>
      <c r="AE9" s="21"/>
    </row>
    <row r="10" spans="1:46" s="25" customFormat="1">
      <c r="A10" s="21"/>
      <c r="B10" s="22"/>
      <c r="C10" s="21"/>
      <c r="D10" s="21"/>
      <c r="E10" s="21"/>
      <c r="F10" s="21"/>
      <c r="G10" s="21"/>
      <c r="H10" s="21"/>
      <c r="I10" s="21"/>
      <c r="J10" s="21"/>
      <c r="K10" s="21"/>
      <c r="L10" s="32"/>
      <c r="S10" s="21"/>
      <c r="T10" s="21"/>
      <c r="U10" s="21"/>
      <c r="V10" s="21"/>
      <c r="W10" s="21"/>
      <c r="X10" s="21"/>
      <c r="Y10" s="21"/>
      <c r="Z10" s="21"/>
      <c r="AA10" s="21"/>
      <c r="AB10" s="21"/>
      <c r="AC10" s="21"/>
      <c r="AD10" s="21"/>
      <c r="AE10" s="21"/>
    </row>
    <row r="11" spans="1:46" s="25" customFormat="1" ht="12" customHeight="1">
      <c r="A11" s="21"/>
      <c r="B11" s="22"/>
      <c r="C11" s="21"/>
      <c r="D11" s="17" t="s">
        <v>17</v>
      </c>
      <c r="E11" s="21"/>
      <c r="F11" s="18" t="s">
        <v>1</v>
      </c>
      <c r="G11" s="21"/>
      <c r="H11" s="21"/>
      <c r="I11" s="17" t="s">
        <v>18</v>
      </c>
      <c r="J11" s="18" t="s">
        <v>1</v>
      </c>
      <c r="K11" s="21"/>
      <c r="L11" s="32"/>
      <c r="S11" s="21"/>
      <c r="T11" s="21"/>
      <c r="U11" s="21"/>
      <c r="V11" s="21"/>
      <c r="W11" s="21"/>
      <c r="X11" s="21"/>
      <c r="Y11" s="21"/>
      <c r="Z11" s="21"/>
      <c r="AA11" s="21"/>
      <c r="AB11" s="21"/>
      <c r="AC11" s="21"/>
      <c r="AD11" s="21"/>
      <c r="AE11" s="21"/>
    </row>
    <row r="12" spans="1:46" s="25" customFormat="1" ht="12" customHeight="1">
      <c r="A12" s="21"/>
      <c r="B12" s="22"/>
      <c r="C12" s="21"/>
      <c r="D12" s="17" t="s">
        <v>19</v>
      </c>
      <c r="E12" s="21"/>
      <c r="F12" s="18" t="s">
        <v>20</v>
      </c>
      <c r="G12" s="21"/>
      <c r="H12" s="21"/>
      <c r="I12" s="17" t="s">
        <v>21</v>
      </c>
      <c r="J12" s="92" t="str">
        <f>'Rekapitulace stavby'!AN8</f>
        <v>22. 9. 2020</v>
      </c>
      <c r="K12" s="21"/>
      <c r="L12" s="32"/>
      <c r="S12" s="21"/>
      <c r="T12" s="21"/>
      <c r="U12" s="21"/>
      <c r="V12" s="21"/>
      <c r="W12" s="21"/>
      <c r="X12" s="21"/>
      <c r="Y12" s="21"/>
      <c r="Z12" s="21"/>
      <c r="AA12" s="21"/>
      <c r="AB12" s="21"/>
      <c r="AC12" s="21"/>
      <c r="AD12" s="21"/>
      <c r="AE12" s="21"/>
    </row>
    <row r="13" spans="1:46" s="25" customFormat="1" ht="10.7" customHeight="1">
      <c r="A13" s="21"/>
      <c r="B13" s="22"/>
      <c r="C13" s="21"/>
      <c r="D13" s="21"/>
      <c r="E13" s="21"/>
      <c r="F13" s="21"/>
      <c r="G13" s="21"/>
      <c r="H13" s="21"/>
      <c r="I13" s="21"/>
      <c r="J13" s="21"/>
      <c r="K13" s="21"/>
      <c r="L13" s="32"/>
      <c r="S13" s="21"/>
      <c r="T13" s="21"/>
      <c r="U13" s="21"/>
      <c r="V13" s="21"/>
      <c r="W13" s="21"/>
      <c r="X13" s="21"/>
      <c r="Y13" s="21"/>
      <c r="Z13" s="21"/>
      <c r="AA13" s="21"/>
      <c r="AB13" s="21"/>
      <c r="AC13" s="21"/>
      <c r="AD13" s="21"/>
      <c r="AE13" s="21"/>
    </row>
    <row r="14" spans="1:46" s="25" customFormat="1" ht="12" customHeight="1">
      <c r="A14" s="21"/>
      <c r="B14" s="22"/>
      <c r="C14" s="21"/>
      <c r="D14" s="17" t="s">
        <v>23</v>
      </c>
      <c r="E14" s="21"/>
      <c r="F14" s="21"/>
      <c r="G14" s="21"/>
      <c r="H14" s="21"/>
      <c r="I14" s="17" t="s">
        <v>24</v>
      </c>
      <c r="J14" s="18" t="s">
        <v>1</v>
      </c>
      <c r="K14" s="21"/>
      <c r="L14" s="32"/>
      <c r="S14" s="21"/>
      <c r="T14" s="21"/>
      <c r="U14" s="21"/>
      <c r="V14" s="21"/>
      <c r="W14" s="21"/>
      <c r="X14" s="21"/>
      <c r="Y14" s="21"/>
      <c r="Z14" s="21"/>
      <c r="AA14" s="21"/>
      <c r="AB14" s="21"/>
      <c r="AC14" s="21"/>
      <c r="AD14" s="21"/>
      <c r="AE14" s="21"/>
    </row>
    <row r="15" spans="1:46" s="25" customFormat="1" ht="18" customHeight="1">
      <c r="A15" s="21"/>
      <c r="B15" s="22"/>
      <c r="C15" s="21"/>
      <c r="D15" s="21"/>
      <c r="E15" s="18" t="s">
        <v>25</v>
      </c>
      <c r="F15" s="21"/>
      <c r="G15" s="21"/>
      <c r="H15" s="21"/>
      <c r="I15" s="17" t="s">
        <v>26</v>
      </c>
      <c r="J15" s="18" t="s">
        <v>1</v>
      </c>
      <c r="K15" s="21"/>
      <c r="L15" s="32"/>
      <c r="S15" s="21"/>
      <c r="T15" s="21"/>
      <c r="U15" s="21"/>
      <c r="V15" s="21"/>
      <c r="W15" s="21"/>
      <c r="X15" s="21"/>
      <c r="Y15" s="21"/>
      <c r="Z15" s="21"/>
      <c r="AA15" s="21"/>
      <c r="AB15" s="21"/>
      <c r="AC15" s="21"/>
      <c r="AD15" s="21"/>
      <c r="AE15" s="21"/>
    </row>
    <row r="16" spans="1:46" s="25" customFormat="1" ht="6.95" customHeight="1">
      <c r="A16" s="21"/>
      <c r="B16" s="22"/>
      <c r="C16" s="21"/>
      <c r="D16" s="21"/>
      <c r="E16" s="21"/>
      <c r="F16" s="21"/>
      <c r="G16" s="21"/>
      <c r="H16" s="21"/>
      <c r="I16" s="21"/>
      <c r="J16" s="21"/>
      <c r="K16" s="21"/>
      <c r="L16" s="32"/>
      <c r="S16" s="21"/>
      <c r="T16" s="21"/>
      <c r="U16" s="21"/>
      <c r="V16" s="21"/>
      <c r="W16" s="21"/>
      <c r="X16" s="21"/>
      <c r="Y16" s="21"/>
      <c r="Z16" s="21"/>
      <c r="AA16" s="21"/>
      <c r="AB16" s="21"/>
      <c r="AC16" s="21"/>
      <c r="AD16" s="21"/>
      <c r="AE16" s="21"/>
    </row>
    <row r="17" spans="1:31" s="25" customFormat="1" ht="12" customHeight="1">
      <c r="A17" s="21"/>
      <c r="B17" s="22"/>
      <c r="C17" s="21"/>
      <c r="D17" s="17" t="s">
        <v>27</v>
      </c>
      <c r="E17" s="21"/>
      <c r="F17" s="21"/>
      <c r="G17" s="21"/>
      <c r="H17" s="21"/>
      <c r="I17" s="17" t="s">
        <v>24</v>
      </c>
      <c r="J17" s="19" t="str">
        <f>'Rekapitulace stavby'!AN13</f>
        <v>Vyplň údaj</v>
      </c>
      <c r="K17" s="21"/>
      <c r="L17" s="32"/>
      <c r="S17" s="21"/>
      <c r="T17" s="21"/>
      <c r="U17" s="21"/>
      <c r="V17" s="21"/>
      <c r="W17" s="21"/>
      <c r="X17" s="21"/>
      <c r="Y17" s="21"/>
      <c r="Z17" s="21"/>
      <c r="AA17" s="21"/>
      <c r="AB17" s="21"/>
      <c r="AC17" s="21"/>
      <c r="AD17" s="21"/>
      <c r="AE17" s="21"/>
    </row>
    <row r="18" spans="1:31" s="25" customFormat="1" ht="18" customHeight="1">
      <c r="A18" s="21"/>
      <c r="B18" s="22"/>
      <c r="C18" s="21"/>
      <c r="D18" s="21"/>
      <c r="E18" s="262" t="str">
        <f>'Rekapitulace stavby'!E14</f>
        <v>Vyplň údaj</v>
      </c>
      <c r="F18" s="247"/>
      <c r="G18" s="247"/>
      <c r="H18" s="247"/>
      <c r="I18" s="17" t="s">
        <v>26</v>
      </c>
      <c r="J18" s="19" t="str">
        <f>'Rekapitulace stavby'!AN14</f>
        <v>Vyplň údaj</v>
      </c>
      <c r="K18" s="21"/>
      <c r="L18" s="32"/>
      <c r="S18" s="21"/>
      <c r="T18" s="21"/>
      <c r="U18" s="21"/>
      <c r="V18" s="21"/>
      <c r="W18" s="21"/>
      <c r="X18" s="21"/>
      <c r="Y18" s="21"/>
      <c r="Z18" s="21"/>
      <c r="AA18" s="21"/>
      <c r="AB18" s="21"/>
      <c r="AC18" s="21"/>
      <c r="AD18" s="21"/>
      <c r="AE18" s="21"/>
    </row>
    <row r="19" spans="1:31" s="25" customFormat="1" ht="6.95" customHeight="1">
      <c r="A19" s="21"/>
      <c r="B19" s="22"/>
      <c r="C19" s="21"/>
      <c r="D19" s="21"/>
      <c r="E19" s="21"/>
      <c r="F19" s="21"/>
      <c r="G19" s="21"/>
      <c r="H19" s="21"/>
      <c r="I19" s="21"/>
      <c r="J19" s="21"/>
      <c r="K19" s="21"/>
      <c r="L19" s="32"/>
      <c r="S19" s="21"/>
      <c r="T19" s="21"/>
      <c r="U19" s="21"/>
      <c r="V19" s="21"/>
      <c r="W19" s="21"/>
      <c r="X19" s="21"/>
      <c r="Y19" s="21"/>
      <c r="Z19" s="21"/>
      <c r="AA19" s="21"/>
      <c r="AB19" s="21"/>
      <c r="AC19" s="21"/>
      <c r="AD19" s="21"/>
      <c r="AE19" s="21"/>
    </row>
    <row r="20" spans="1:31" s="25" customFormat="1" ht="12" customHeight="1">
      <c r="A20" s="21"/>
      <c r="B20" s="22"/>
      <c r="C20" s="21"/>
      <c r="D20" s="17" t="s">
        <v>29</v>
      </c>
      <c r="E20" s="21"/>
      <c r="F20" s="21"/>
      <c r="G20" s="21"/>
      <c r="H20" s="21"/>
      <c r="I20" s="17" t="s">
        <v>24</v>
      </c>
      <c r="J20" s="18" t="s">
        <v>1</v>
      </c>
      <c r="K20" s="21"/>
      <c r="L20" s="32"/>
      <c r="S20" s="21"/>
      <c r="T20" s="21"/>
      <c r="U20" s="21"/>
      <c r="V20" s="21"/>
      <c r="W20" s="21"/>
      <c r="X20" s="21"/>
      <c r="Y20" s="21"/>
      <c r="Z20" s="21"/>
      <c r="AA20" s="21"/>
      <c r="AB20" s="21"/>
      <c r="AC20" s="21"/>
      <c r="AD20" s="21"/>
      <c r="AE20" s="21"/>
    </row>
    <row r="21" spans="1:31" s="25" customFormat="1" ht="18" customHeight="1">
      <c r="A21" s="21"/>
      <c r="B21" s="22"/>
      <c r="C21" s="21"/>
      <c r="D21" s="21"/>
      <c r="E21" s="18" t="s">
        <v>30</v>
      </c>
      <c r="F21" s="21"/>
      <c r="G21" s="21"/>
      <c r="H21" s="21"/>
      <c r="I21" s="17" t="s">
        <v>26</v>
      </c>
      <c r="J21" s="18" t="s">
        <v>1</v>
      </c>
      <c r="K21" s="21"/>
      <c r="L21" s="32"/>
      <c r="S21" s="21"/>
      <c r="T21" s="21"/>
      <c r="U21" s="21"/>
      <c r="V21" s="21"/>
      <c r="W21" s="21"/>
      <c r="X21" s="21"/>
      <c r="Y21" s="21"/>
      <c r="Z21" s="21"/>
      <c r="AA21" s="21"/>
      <c r="AB21" s="21"/>
      <c r="AC21" s="21"/>
      <c r="AD21" s="21"/>
      <c r="AE21" s="21"/>
    </row>
    <row r="22" spans="1:31" s="25" customFormat="1" ht="6.95" customHeight="1">
      <c r="A22" s="21"/>
      <c r="B22" s="22"/>
      <c r="C22" s="21"/>
      <c r="D22" s="21"/>
      <c r="E22" s="21"/>
      <c r="F22" s="21"/>
      <c r="G22" s="21"/>
      <c r="H22" s="21"/>
      <c r="I22" s="21"/>
      <c r="J22" s="21"/>
      <c r="K22" s="21"/>
      <c r="L22" s="32"/>
      <c r="S22" s="21"/>
      <c r="T22" s="21"/>
      <c r="U22" s="21"/>
      <c r="V22" s="21"/>
      <c r="W22" s="21"/>
      <c r="X22" s="21"/>
      <c r="Y22" s="21"/>
      <c r="Z22" s="21"/>
      <c r="AA22" s="21"/>
      <c r="AB22" s="21"/>
      <c r="AC22" s="21"/>
      <c r="AD22" s="21"/>
      <c r="AE22" s="21"/>
    </row>
    <row r="23" spans="1:31" s="25" customFormat="1" ht="12" customHeight="1">
      <c r="A23" s="21"/>
      <c r="B23" s="22"/>
      <c r="C23" s="21"/>
      <c r="D23" s="17" t="s">
        <v>32</v>
      </c>
      <c r="E23" s="21"/>
      <c r="F23" s="21"/>
      <c r="G23" s="21"/>
      <c r="H23" s="21"/>
      <c r="I23" s="17" t="s">
        <v>24</v>
      </c>
      <c r="J23" s="18" t="str">
        <f>IF('Rekapitulace stavby'!AN19="","",'Rekapitulace stavby'!AN19)</f>
        <v/>
      </c>
      <c r="K23" s="21"/>
      <c r="L23" s="32"/>
      <c r="S23" s="21"/>
      <c r="T23" s="21"/>
      <c r="U23" s="21"/>
      <c r="V23" s="21"/>
      <c r="W23" s="21"/>
      <c r="X23" s="21"/>
      <c r="Y23" s="21"/>
      <c r="Z23" s="21"/>
      <c r="AA23" s="21"/>
      <c r="AB23" s="21"/>
      <c r="AC23" s="21"/>
      <c r="AD23" s="21"/>
      <c r="AE23" s="21"/>
    </row>
    <row r="24" spans="1:31" s="25" customFormat="1" ht="18" customHeight="1">
      <c r="A24" s="21"/>
      <c r="B24" s="22"/>
      <c r="C24" s="21"/>
      <c r="D24" s="21"/>
      <c r="E24" s="18" t="str">
        <f>IF('Rekapitulace stavby'!E20="","",'Rekapitulace stavby'!E20)</f>
        <v xml:space="preserve"> </v>
      </c>
      <c r="F24" s="21"/>
      <c r="G24" s="21"/>
      <c r="H24" s="21"/>
      <c r="I24" s="17" t="s">
        <v>26</v>
      </c>
      <c r="J24" s="18" t="str">
        <f>IF('Rekapitulace stavby'!AN20="","",'Rekapitulace stavby'!AN20)</f>
        <v/>
      </c>
      <c r="K24" s="21"/>
      <c r="L24" s="32"/>
      <c r="S24" s="21"/>
      <c r="T24" s="21"/>
      <c r="U24" s="21"/>
      <c r="V24" s="21"/>
      <c r="W24" s="21"/>
      <c r="X24" s="21"/>
      <c r="Y24" s="21"/>
      <c r="Z24" s="21"/>
      <c r="AA24" s="21"/>
      <c r="AB24" s="21"/>
      <c r="AC24" s="21"/>
      <c r="AD24" s="21"/>
      <c r="AE24" s="21"/>
    </row>
    <row r="25" spans="1:31" s="25" customFormat="1" ht="6.95" customHeight="1">
      <c r="A25" s="21"/>
      <c r="B25" s="22"/>
      <c r="C25" s="21"/>
      <c r="D25" s="21"/>
      <c r="E25" s="21"/>
      <c r="F25" s="21"/>
      <c r="G25" s="21"/>
      <c r="H25" s="21"/>
      <c r="I25" s="21"/>
      <c r="J25" s="21"/>
      <c r="K25" s="21"/>
      <c r="L25" s="32"/>
      <c r="S25" s="21"/>
      <c r="T25" s="21"/>
      <c r="U25" s="21"/>
      <c r="V25" s="21"/>
      <c r="W25" s="21"/>
      <c r="X25" s="21"/>
      <c r="Y25" s="21"/>
      <c r="Z25" s="21"/>
      <c r="AA25" s="21"/>
      <c r="AB25" s="21"/>
      <c r="AC25" s="21"/>
      <c r="AD25" s="21"/>
      <c r="AE25" s="21"/>
    </row>
    <row r="26" spans="1:31" s="25" customFormat="1" ht="12" customHeight="1">
      <c r="A26" s="21"/>
      <c r="B26" s="22"/>
      <c r="C26" s="21"/>
      <c r="D26" s="17" t="s">
        <v>34</v>
      </c>
      <c r="E26" s="21"/>
      <c r="F26" s="21"/>
      <c r="G26" s="21"/>
      <c r="H26" s="21"/>
      <c r="I26" s="21"/>
      <c r="J26" s="21"/>
      <c r="K26" s="21"/>
      <c r="L26" s="32"/>
      <c r="S26" s="21"/>
      <c r="T26" s="21"/>
      <c r="U26" s="21"/>
      <c r="V26" s="21"/>
      <c r="W26" s="21"/>
      <c r="X26" s="21"/>
      <c r="Y26" s="21"/>
      <c r="Z26" s="21"/>
      <c r="AA26" s="21"/>
      <c r="AB26" s="21"/>
      <c r="AC26" s="21"/>
      <c r="AD26" s="21"/>
      <c r="AE26" s="21"/>
    </row>
    <row r="27" spans="1:31" s="96" customFormat="1" ht="16.5" customHeight="1">
      <c r="A27" s="93"/>
      <c r="B27" s="94"/>
      <c r="C27" s="93"/>
      <c r="D27" s="93"/>
      <c r="E27" s="251" t="s">
        <v>1</v>
      </c>
      <c r="F27" s="251"/>
      <c r="G27" s="251"/>
      <c r="H27" s="251"/>
      <c r="I27" s="93"/>
      <c r="J27" s="93"/>
      <c r="K27" s="93"/>
      <c r="L27" s="95"/>
      <c r="S27" s="93"/>
      <c r="T27" s="93"/>
      <c r="U27" s="93"/>
      <c r="V27" s="93"/>
      <c r="W27" s="93"/>
      <c r="X27" s="93"/>
      <c r="Y27" s="93"/>
      <c r="Z27" s="93"/>
      <c r="AA27" s="93"/>
      <c r="AB27" s="93"/>
      <c r="AC27" s="93"/>
      <c r="AD27" s="93"/>
      <c r="AE27" s="93"/>
    </row>
    <row r="28" spans="1:31" s="25" customFormat="1" ht="6.95" customHeight="1">
      <c r="A28" s="21"/>
      <c r="B28" s="22"/>
      <c r="C28" s="21"/>
      <c r="D28" s="21"/>
      <c r="E28" s="21"/>
      <c r="F28" s="21"/>
      <c r="G28" s="21"/>
      <c r="H28" s="21"/>
      <c r="I28" s="21"/>
      <c r="J28" s="21"/>
      <c r="K28" s="21"/>
      <c r="L28" s="32"/>
      <c r="S28" s="21"/>
      <c r="T28" s="21"/>
      <c r="U28" s="21"/>
      <c r="V28" s="21"/>
      <c r="W28" s="21"/>
      <c r="X28" s="21"/>
      <c r="Y28" s="21"/>
      <c r="Z28" s="21"/>
      <c r="AA28" s="21"/>
      <c r="AB28" s="21"/>
      <c r="AC28" s="21"/>
      <c r="AD28" s="21"/>
      <c r="AE28" s="21"/>
    </row>
    <row r="29" spans="1:31" s="25" customFormat="1" ht="6.95" customHeight="1">
      <c r="A29" s="21"/>
      <c r="B29" s="22"/>
      <c r="C29" s="21"/>
      <c r="D29" s="57"/>
      <c r="E29" s="57"/>
      <c r="F29" s="57"/>
      <c r="G29" s="57"/>
      <c r="H29" s="57"/>
      <c r="I29" s="57"/>
      <c r="J29" s="57"/>
      <c r="K29" s="57"/>
      <c r="L29" s="32"/>
      <c r="S29" s="21"/>
      <c r="T29" s="21"/>
      <c r="U29" s="21"/>
      <c r="V29" s="21"/>
      <c r="W29" s="21"/>
      <c r="X29" s="21"/>
      <c r="Y29" s="21"/>
      <c r="Z29" s="21"/>
      <c r="AA29" s="21"/>
      <c r="AB29" s="21"/>
      <c r="AC29" s="21"/>
      <c r="AD29" s="21"/>
      <c r="AE29" s="21"/>
    </row>
    <row r="30" spans="1:31" s="25" customFormat="1" ht="25.35" customHeight="1">
      <c r="A30" s="21"/>
      <c r="B30" s="22"/>
      <c r="C30" s="21"/>
      <c r="D30" s="97" t="s">
        <v>35</v>
      </c>
      <c r="E30" s="21"/>
      <c r="F30" s="21"/>
      <c r="G30" s="21"/>
      <c r="H30" s="21"/>
      <c r="I30" s="21"/>
      <c r="J30" s="98">
        <f>ROUND(J120, 2)</f>
        <v>0</v>
      </c>
      <c r="K30" s="21"/>
      <c r="L30" s="32"/>
      <c r="S30" s="21"/>
      <c r="T30" s="21"/>
      <c r="U30" s="21"/>
      <c r="V30" s="21"/>
      <c r="W30" s="21"/>
      <c r="X30" s="21"/>
      <c r="Y30" s="21"/>
      <c r="Z30" s="21"/>
      <c r="AA30" s="21"/>
      <c r="AB30" s="21"/>
      <c r="AC30" s="21"/>
      <c r="AD30" s="21"/>
      <c r="AE30" s="21"/>
    </row>
    <row r="31" spans="1:31" s="25" customFormat="1" ht="6.95" customHeight="1">
      <c r="A31" s="21"/>
      <c r="B31" s="22"/>
      <c r="C31" s="21"/>
      <c r="D31" s="57"/>
      <c r="E31" s="57"/>
      <c r="F31" s="57"/>
      <c r="G31" s="57"/>
      <c r="H31" s="57"/>
      <c r="I31" s="57"/>
      <c r="J31" s="57"/>
      <c r="K31" s="57"/>
      <c r="L31" s="32"/>
      <c r="S31" s="21"/>
      <c r="T31" s="21"/>
      <c r="U31" s="21"/>
      <c r="V31" s="21"/>
      <c r="W31" s="21"/>
      <c r="X31" s="21"/>
      <c r="Y31" s="21"/>
      <c r="Z31" s="21"/>
      <c r="AA31" s="21"/>
      <c r="AB31" s="21"/>
      <c r="AC31" s="21"/>
      <c r="AD31" s="21"/>
      <c r="AE31" s="21"/>
    </row>
    <row r="32" spans="1:31" s="25" customFormat="1" ht="14.45" customHeight="1">
      <c r="A32" s="21"/>
      <c r="B32" s="22"/>
      <c r="C32" s="21"/>
      <c r="D32" s="21"/>
      <c r="E32" s="21"/>
      <c r="F32" s="99" t="s">
        <v>37</v>
      </c>
      <c r="G32" s="21"/>
      <c r="H32" s="21"/>
      <c r="I32" s="99" t="s">
        <v>36</v>
      </c>
      <c r="J32" s="99" t="s">
        <v>38</v>
      </c>
      <c r="K32" s="21"/>
      <c r="L32" s="32"/>
      <c r="S32" s="21"/>
      <c r="T32" s="21"/>
      <c r="U32" s="21"/>
      <c r="V32" s="21"/>
      <c r="W32" s="21"/>
      <c r="X32" s="21"/>
      <c r="Y32" s="21"/>
      <c r="Z32" s="21"/>
      <c r="AA32" s="21"/>
      <c r="AB32" s="21"/>
      <c r="AC32" s="21"/>
      <c r="AD32" s="21"/>
      <c r="AE32" s="21"/>
    </row>
    <row r="33" spans="1:31" s="25" customFormat="1" ht="14.45" customHeight="1">
      <c r="A33" s="21"/>
      <c r="B33" s="22"/>
      <c r="C33" s="21"/>
      <c r="D33" s="100" t="s">
        <v>39</v>
      </c>
      <c r="E33" s="17" t="s">
        <v>40</v>
      </c>
      <c r="F33" s="101">
        <f>ROUND((SUM(BE120:BE199)),  2)</f>
        <v>0</v>
      </c>
      <c r="G33" s="21"/>
      <c r="H33" s="21"/>
      <c r="I33" s="102">
        <v>0.21</v>
      </c>
      <c r="J33" s="101">
        <f>ROUND(((SUM(BE120:BE199))*I33),  2)</f>
        <v>0</v>
      </c>
      <c r="K33" s="21"/>
      <c r="L33" s="32"/>
      <c r="S33" s="21"/>
      <c r="T33" s="21"/>
      <c r="U33" s="21"/>
      <c r="V33" s="21"/>
      <c r="W33" s="21"/>
      <c r="X33" s="21"/>
      <c r="Y33" s="21"/>
      <c r="Z33" s="21"/>
      <c r="AA33" s="21"/>
      <c r="AB33" s="21"/>
      <c r="AC33" s="21"/>
      <c r="AD33" s="21"/>
      <c r="AE33" s="21"/>
    </row>
    <row r="34" spans="1:31" s="25" customFormat="1" ht="14.45" customHeight="1">
      <c r="A34" s="21"/>
      <c r="B34" s="22"/>
      <c r="C34" s="21"/>
      <c r="D34" s="21"/>
      <c r="E34" s="17" t="s">
        <v>41</v>
      </c>
      <c r="F34" s="101">
        <f>ROUND((SUM(BF120:BF199)),  2)</f>
        <v>0</v>
      </c>
      <c r="G34" s="21"/>
      <c r="H34" s="21"/>
      <c r="I34" s="102">
        <v>0.15</v>
      </c>
      <c r="J34" s="101">
        <f>ROUND(((SUM(BF120:BF199))*I34),  2)</f>
        <v>0</v>
      </c>
      <c r="K34" s="21"/>
      <c r="L34" s="32"/>
      <c r="S34" s="21"/>
      <c r="T34" s="21"/>
      <c r="U34" s="21"/>
      <c r="V34" s="21"/>
      <c r="W34" s="21"/>
      <c r="X34" s="21"/>
      <c r="Y34" s="21"/>
      <c r="Z34" s="21"/>
      <c r="AA34" s="21"/>
      <c r="AB34" s="21"/>
      <c r="AC34" s="21"/>
      <c r="AD34" s="21"/>
      <c r="AE34" s="21"/>
    </row>
    <row r="35" spans="1:31" s="25" customFormat="1" ht="14.45" hidden="1" customHeight="1">
      <c r="A35" s="21"/>
      <c r="B35" s="22"/>
      <c r="C35" s="21"/>
      <c r="D35" s="21"/>
      <c r="E35" s="17" t="s">
        <v>42</v>
      </c>
      <c r="F35" s="101">
        <f>ROUND((SUM(BG120:BG199)),  2)</f>
        <v>0</v>
      </c>
      <c r="G35" s="21"/>
      <c r="H35" s="21"/>
      <c r="I35" s="102">
        <v>0.21</v>
      </c>
      <c r="J35" s="101">
        <f>0</f>
        <v>0</v>
      </c>
      <c r="K35" s="21"/>
      <c r="L35" s="32"/>
      <c r="S35" s="21"/>
      <c r="T35" s="21"/>
      <c r="U35" s="21"/>
      <c r="V35" s="21"/>
      <c r="W35" s="21"/>
      <c r="X35" s="21"/>
      <c r="Y35" s="21"/>
      <c r="Z35" s="21"/>
      <c r="AA35" s="21"/>
      <c r="AB35" s="21"/>
      <c r="AC35" s="21"/>
      <c r="AD35" s="21"/>
      <c r="AE35" s="21"/>
    </row>
    <row r="36" spans="1:31" s="25" customFormat="1" ht="14.45" hidden="1" customHeight="1">
      <c r="A36" s="21"/>
      <c r="B36" s="22"/>
      <c r="C36" s="21"/>
      <c r="D36" s="21"/>
      <c r="E36" s="17" t="s">
        <v>43</v>
      </c>
      <c r="F36" s="101">
        <f>ROUND((SUM(BH120:BH199)),  2)</f>
        <v>0</v>
      </c>
      <c r="G36" s="21"/>
      <c r="H36" s="21"/>
      <c r="I36" s="102">
        <v>0.15</v>
      </c>
      <c r="J36" s="101">
        <f>0</f>
        <v>0</v>
      </c>
      <c r="K36" s="21"/>
      <c r="L36" s="32"/>
      <c r="S36" s="21"/>
      <c r="T36" s="21"/>
      <c r="U36" s="21"/>
      <c r="V36" s="21"/>
      <c r="W36" s="21"/>
      <c r="X36" s="21"/>
      <c r="Y36" s="21"/>
      <c r="Z36" s="21"/>
      <c r="AA36" s="21"/>
      <c r="AB36" s="21"/>
      <c r="AC36" s="21"/>
      <c r="AD36" s="21"/>
      <c r="AE36" s="21"/>
    </row>
    <row r="37" spans="1:31" s="25" customFormat="1" ht="14.45" hidden="1" customHeight="1">
      <c r="A37" s="21"/>
      <c r="B37" s="22"/>
      <c r="C37" s="21"/>
      <c r="D37" s="21"/>
      <c r="E37" s="17" t="s">
        <v>44</v>
      </c>
      <c r="F37" s="101">
        <f>ROUND((SUM(BI120:BI199)),  2)</f>
        <v>0</v>
      </c>
      <c r="G37" s="21"/>
      <c r="H37" s="21"/>
      <c r="I37" s="102">
        <v>0</v>
      </c>
      <c r="J37" s="101">
        <f>0</f>
        <v>0</v>
      </c>
      <c r="K37" s="21"/>
      <c r="L37" s="32"/>
      <c r="S37" s="21"/>
      <c r="T37" s="21"/>
      <c r="U37" s="21"/>
      <c r="V37" s="21"/>
      <c r="W37" s="21"/>
      <c r="X37" s="21"/>
      <c r="Y37" s="21"/>
      <c r="Z37" s="21"/>
      <c r="AA37" s="21"/>
      <c r="AB37" s="21"/>
      <c r="AC37" s="21"/>
      <c r="AD37" s="21"/>
      <c r="AE37" s="21"/>
    </row>
    <row r="38" spans="1:31" s="25" customFormat="1" ht="6.95" customHeight="1">
      <c r="A38" s="21"/>
      <c r="B38" s="22"/>
      <c r="C38" s="21"/>
      <c r="D38" s="21"/>
      <c r="E38" s="21"/>
      <c r="F38" s="21"/>
      <c r="G38" s="21"/>
      <c r="H38" s="21"/>
      <c r="I38" s="21"/>
      <c r="J38" s="21"/>
      <c r="K38" s="21"/>
      <c r="L38" s="32"/>
      <c r="S38" s="21"/>
      <c r="T38" s="21"/>
      <c r="U38" s="21"/>
      <c r="V38" s="21"/>
      <c r="W38" s="21"/>
      <c r="X38" s="21"/>
      <c r="Y38" s="21"/>
      <c r="Z38" s="21"/>
      <c r="AA38" s="21"/>
      <c r="AB38" s="21"/>
      <c r="AC38" s="21"/>
      <c r="AD38" s="21"/>
      <c r="AE38" s="21"/>
    </row>
    <row r="39" spans="1:31" s="25" customFormat="1" ht="25.35" customHeight="1">
      <c r="A39" s="21"/>
      <c r="B39" s="22"/>
      <c r="C39" s="103"/>
      <c r="D39" s="104" t="s">
        <v>45</v>
      </c>
      <c r="E39" s="51"/>
      <c r="F39" s="51"/>
      <c r="G39" s="105" t="s">
        <v>46</v>
      </c>
      <c r="H39" s="106" t="s">
        <v>47</v>
      </c>
      <c r="I39" s="51"/>
      <c r="J39" s="107">
        <f>SUM(J30:J37)</f>
        <v>0</v>
      </c>
      <c r="K39" s="108"/>
      <c r="L39" s="32"/>
      <c r="S39" s="21"/>
      <c r="T39" s="21"/>
      <c r="U39" s="21"/>
      <c r="V39" s="21"/>
      <c r="W39" s="21"/>
      <c r="X39" s="21"/>
      <c r="Y39" s="21"/>
      <c r="Z39" s="21"/>
      <c r="AA39" s="21"/>
      <c r="AB39" s="21"/>
      <c r="AC39" s="21"/>
      <c r="AD39" s="21"/>
      <c r="AE39" s="21"/>
    </row>
    <row r="40" spans="1:31" s="25" customFormat="1" ht="14.45" customHeight="1">
      <c r="A40" s="21"/>
      <c r="B40" s="22"/>
      <c r="C40" s="21"/>
      <c r="D40" s="21"/>
      <c r="E40" s="21"/>
      <c r="F40" s="21"/>
      <c r="G40" s="21"/>
      <c r="H40" s="21"/>
      <c r="I40" s="21"/>
      <c r="J40" s="21"/>
      <c r="K40" s="21"/>
      <c r="L40" s="32"/>
      <c r="S40" s="21"/>
      <c r="T40" s="21"/>
      <c r="U40" s="21"/>
      <c r="V40" s="21"/>
      <c r="W40" s="21"/>
      <c r="X40" s="21"/>
      <c r="Y40" s="21"/>
      <c r="Z40" s="21"/>
      <c r="AA40" s="21"/>
      <c r="AB40" s="21"/>
      <c r="AC40" s="21"/>
      <c r="AD40" s="21"/>
      <c r="AE40" s="21"/>
    </row>
    <row r="41" spans="1:31" ht="14.45" customHeight="1">
      <c r="B41" s="11"/>
      <c r="L41" s="11"/>
    </row>
    <row r="42" spans="1:31" ht="14.45" customHeight="1">
      <c r="B42" s="11"/>
      <c r="L42" s="11"/>
    </row>
    <row r="43" spans="1:31" ht="14.45" customHeight="1">
      <c r="B43" s="11"/>
      <c r="L43" s="11"/>
    </row>
    <row r="44" spans="1:31" ht="14.45" customHeight="1">
      <c r="B44" s="11"/>
      <c r="L44" s="11"/>
    </row>
    <row r="45" spans="1:31" ht="14.45" customHeight="1">
      <c r="B45" s="11"/>
      <c r="L45" s="11"/>
    </row>
    <row r="46" spans="1:31" ht="14.45" customHeight="1">
      <c r="B46" s="11"/>
      <c r="L46" s="11"/>
    </row>
    <row r="47" spans="1:31" ht="14.45" customHeight="1">
      <c r="B47" s="11"/>
      <c r="L47" s="11"/>
    </row>
    <row r="48" spans="1:31" ht="14.45" customHeight="1">
      <c r="B48" s="11"/>
      <c r="L48" s="11"/>
    </row>
    <row r="49" spans="1:31" ht="14.45" customHeight="1">
      <c r="B49" s="11"/>
      <c r="L49" s="11"/>
    </row>
    <row r="50" spans="1:31" s="25" customFormat="1" ht="14.45" customHeight="1">
      <c r="B50" s="32"/>
      <c r="D50" s="33" t="s">
        <v>48</v>
      </c>
      <c r="E50" s="34"/>
      <c r="F50" s="34"/>
      <c r="G50" s="33" t="s">
        <v>49</v>
      </c>
      <c r="H50" s="34"/>
      <c r="I50" s="34"/>
      <c r="J50" s="34"/>
      <c r="K50" s="34"/>
      <c r="L50" s="32"/>
    </row>
    <row r="51" spans="1:31">
      <c r="B51" s="11"/>
      <c r="L51" s="11"/>
    </row>
    <row r="52" spans="1:31">
      <c r="B52" s="11"/>
      <c r="L52" s="11"/>
    </row>
    <row r="53" spans="1:31">
      <c r="B53" s="11"/>
      <c r="L53" s="11"/>
    </row>
    <row r="54" spans="1:31">
      <c r="B54" s="11"/>
      <c r="L54" s="11"/>
    </row>
    <row r="55" spans="1:31">
      <c r="B55" s="11"/>
      <c r="L55" s="11"/>
    </row>
    <row r="56" spans="1:31">
      <c r="B56" s="11"/>
      <c r="L56" s="11"/>
    </row>
    <row r="57" spans="1:31">
      <c r="B57" s="11"/>
      <c r="L57" s="11"/>
    </row>
    <row r="58" spans="1:31">
      <c r="B58" s="11"/>
      <c r="L58" s="11"/>
    </row>
    <row r="59" spans="1:31">
      <c r="B59" s="11"/>
      <c r="L59" s="11"/>
    </row>
    <row r="60" spans="1:31">
      <c r="B60" s="11"/>
      <c r="L60" s="11"/>
    </row>
    <row r="61" spans="1:31" s="25" customFormat="1" ht="12.75">
      <c r="A61" s="21"/>
      <c r="B61" s="22"/>
      <c r="C61" s="21"/>
      <c r="D61" s="35" t="s">
        <v>50</v>
      </c>
      <c r="E61" s="24"/>
      <c r="F61" s="109" t="s">
        <v>51</v>
      </c>
      <c r="G61" s="35" t="s">
        <v>50</v>
      </c>
      <c r="H61" s="24"/>
      <c r="I61" s="24"/>
      <c r="J61" s="110" t="s">
        <v>51</v>
      </c>
      <c r="K61" s="24"/>
      <c r="L61" s="32"/>
      <c r="S61" s="21"/>
      <c r="T61" s="21"/>
      <c r="U61" s="21"/>
      <c r="V61" s="21"/>
      <c r="W61" s="21"/>
      <c r="X61" s="21"/>
      <c r="Y61" s="21"/>
      <c r="Z61" s="21"/>
      <c r="AA61" s="21"/>
      <c r="AB61" s="21"/>
      <c r="AC61" s="21"/>
      <c r="AD61" s="21"/>
      <c r="AE61" s="21"/>
    </row>
    <row r="62" spans="1:31">
      <c r="B62" s="11"/>
      <c r="L62" s="11"/>
    </row>
    <row r="63" spans="1:31">
      <c r="B63" s="11"/>
      <c r="L63" s="11"/>
    </row>
    <row r="64" spans="1:31">
      <c r="B64" s="11"/>
      <c r="L64" s="11"/>
    </row>
    <row r="65" spans="1:31" s="25" customFormat="1" ht="12.75">
      <c r="A65" s="21"/>
      <c r="B65" s="22"/>
      <c r="C65" s="21"/>
      <c r="D65" s="33" t="s">
        <v>52</v>
      </c>
      <c r="E65" s="36"/>
      <c r="F65" s="36"/>
      <c r="G65" s="33" t="s">
        <v>53</v>
      </c>
      <c r="H65" s="36"/>
      <c r="I65" s="36"/>
      <c r="J65" s="36"/>
      <c r="K65" s="36"/>
      <c r="L65" s="32"/>
      <c r="S65" s="21"/>
      <c r="T65" s="21"/>
      <c r="U65" s="21"/>
      <c r="V65" s="21"/>
      <c r="W65" s="21"/>
      <c r="X65" s="21"/>
      <c r="Y65" s="21"/>
      <c r="Z65" s="21"/>
      <c r="AA65" s="21"/>
      <c r="AB65" s="21"/>
      <c r="AC65" s="21"/>
      <c r="AD65" s="21"/>
      <c r="AE65" s="21"/>
    </row>
    <row r="66" spans="1:31">
      <c r="B66" s="11"/>
      <c r="L66" s="11"/>
    </row>
    <row r="67" spans="1:31">
      <c r="B67" s="11"/>
      <c r="L67" s="11"/>
    </row>
    <row r="68" spans="1:31">
      <c r="B68" s="11"/>
      <c r="L68" s="11"/>
    </row>
    <row r="69" spans="1:31">
      <c r="B69" s="11"/>
      <c r="L69" s="11"/>
    </row>
    <row r="70" spans="1:31">
      <c r="B70" s="11"/>
      <c r="L70" s="11"/>
    </row>
    <row r="71" spans="1:31">
      <c r="B71" s="11"/>
      <c r="L71" s="11"/>
    </row>
    <row r="72" spans="1:31">
      <c r="B72" s="11"/>
      <c r="L72" s="11"/>
    </row>
    <row r="73" spans="1:31">
      <c r="B73" s="11"/>
      <c r="L73" s="11"/>
    </row>
    <row r="74" spans="1:31">
      <c r="B74" s="11"/>
      <c r="L74" s="11"/>
    </row>
    <row r="75" spans="1:31">
      <c r="B75" s="11"/>
      <c r="L75" s="11"/>
    </row>
    <row r="76" spans="1:31" s="25" customFormat="1" ht="12.75">
      <c r="A76" s="21"/>
      <c r="B76" s="22"/>
      <c r="C76" s="21"/>
      <c r="D76" s="35" t="s">
        <v>50</v>
      </c>
      <c r="E76" s="24"/>
      <c r="F76" s="109" t="s">
        <v>51</v>
      </c>
      <c r="G76" s="35" t="s">
        <v>50</v>
      </c>
      <c r="H76" s="24"/>
      <c r="I76" s="24"/>
      <c r="J76" s="110" t="s">
        <v>51</v>
      </c>
      <c r="K76" s="24"/>
      <c r="L76" s="32"/>
      <c r="S76" s="21"/>
      <c r="T76" s="21"/>
      <c r="U76" s="21"/>
      <c r="V76" s="21"/>
      <c r="W76" s="21"/>
      <c r="X76" s="21"/>
      <c r="Y76" s="21"/>
      <c r="Z76" s="21"/>
      <c r="AA76" s="21"/>
      <c r="AB76" s="21"/>
      <c r="AC76" s="21"/>
      <c r="AD76" s="21"/>
      <c r="AE76" s="21"/>
    </row>
    <row r="77" spans="1:31" s="25" customFormat="1" ht="14.45" customHeight="1">
      <c r="A77" s="21"/>
      <c r="B77" s="37"/>
      <c r="C77" s="38"/>
      <c r="D77" s="38"/>
      <c r="E77" s="38"/>
      <c r="F77" s="38"/>
      <c r="G77" s="38"/>
      <c r="H77" s="38"/>
      <c r="I77" s="38"/>
      <c r="J77" s="38"/>
      <c r="K77" s="38"/>
      <c r="L77" s="32"/>
      <c r="S77" s="21"/>
      <c r="T77" s="21"/>
      <c r="U77" s="21"/>
      <c r="V77" s="21"/>
      <c r="W77" s="21"/>
      <c r="X77" s="21"/>
      <c r="Y77" s="21"/>
      <c r="Z77" s="21"/>
      <c r="AA77" s="21"/>
      <c r="AB77" s="21"/>
      <c r="AC77" s="21"/>
      <c r="AD77" s="21"/>
      <c r="AE77" s="21"/>
    </row>
    <row r="81" spans="1:47" s="25" customFormat="1" ht="6.95" customHeight="1">
      <c r="A81" s="21"/>
      <c r="B81" s="39"/>
      <c r="C81" s="40"/>
      <c r="D81" s="40"/>
      <c r="E81" s="40"/>
      <c r="F81" s="40"/>
      <c r="G81" s="40"/>
      <c r="H81" s="40"/>
      <c r="I81" s="40"/>
      <c r="J81" s="40"/>
      <c r="K81" s="40"/>
      <c r="L81" s="32"/>
      <c r="S81" s="21"/>
      <c r="T81" s="21"/>
      <c r="U81" s="21"/>
      <c r="V81" s="21"/>
      <c r="W81" s="21"/>
      <c r="X81" s="21"/>
      <c r="Y81" s="21"/>
      <c r="Z81" s="21"/>
      <c r="AA81" s="21"/>
      <c r="AB81" s="21"/>
      <c r="AC81" s="21"/>
      <c r="AD81" s="21"/>
      <c r="AE81" s="21"/>
    </row>
    <row r="82" spans="1:47" s="25" customFormat="1" ht="24.95" customHeight="1">
      <c r="A82" s="21"/>
      <c r="B82" s="22"/>
      <c r="C82" s="12" t="s">
        <v>118</v>
      </c>
      <c r="D82" s="21"/>
      <c r="E82" s="21"/>
      <c r="F82" s="21"/>
      <c r="G82" s="21"/>
      <c r="H82" s="21"/>
      <c r="I82" s="21"/>
      <c r="J82" s="21"/>
      <c r="K82" s="21"/>
      <c r="L82" s="32"/>
      <c r="S82" s="21"/>
      <c r="T82" s="21"/>
      <c r="U82" s="21"/>
      <c r="V82" s="21"/>
      <c r="W82" s="21"/>
      <c r="X82" s="21"/>
      <c r="Y82" s="21"/>
      <c r="Z82" s="21"/>
      <c r="AA82" s="21"/>
      <c r="AB82" s="21"/>
      <c r="AC82" s="21"/>
      <c r="AD82" s="21"/>
      <c r="AE82" s="21"/>
    </row>
    <row r="83" spans="1:47" s="25" customFormat="1" ht="6.95" customHeight="1">
      <c r="A83" s="21"/>
      <c r="B83" s="22"/>
      <c r="C83" s="21"/>
      <c r="D83" s="21"/>
      <c r="E83" s="21"/>
      <c r="F83" s="21"/>
      <c r="G83" s="21"/>
      <c r="H83" s="21"/>
      <c r="I83" s="21"/>
      <c r="J83" s="21"/>
      <c r="K83" s="21"/>
      <c r="L83" s="32"/>
      <c r="S83" s="21"/>
      <c r="T83" s="21"/>
      <c r="U83" s="21"/>
      <c r="V83" s="21"/>
      <c r="W83" s="21"/>
      <c r="X83" s="21"/>
      <c r="Y83" s="21"/>
      <c r="Z83" s="21"/>
      <c r="AA83" s="21"/>
      <c r="AB83" s="21"/>
      <c r="AC83" s="21"/>
      <c r="AD83" s="21"/>
      <c r="AE83" s="21"/>
    </row>
    <row r="84" spans="1:47" s="25" customFormat="1" ht="12" customHeight="1">
      <c r="A84" s="21"/>
      <c r="B84" s="22"/>
      <c r="C84" s="17" t="s">
        <v>15</v>
      </c>
      <c r="D84" s="21"/>
      <c r="E84" s="21"/>
      <c r="F84" s="21"/>
      <c r="G84" s="21"/>
      <c r="H84" s="21"/>
      <c r="I84" s="21"/>
      <c r="J84" s="21"/>
      <c r="K84" s="21"/>
      <c r="L84" s="32"/>
      <c r="S84" s="21"/>
      <c r="T84" s="21"/>
      <c r="U84" s="21"/>
      <c r="V84" s="21"/>
      <c r="W84" s="21"/>
      <c r="X84" s="21"/>
      <c r="Y84" s="21"/>
      <c r="Z84" s="21"/>
      <c r="AA84" s="21"/>
      <c r="AB84" s="21"/>
      <c r="AC84" s="21"/>
      <c r="AD84" s="21"/>
      <c r="AE84" s="21"/>
    </row>
    <row r="85" spans="1:47" s="25" customFormat="1" ht="16.5" customHeight="1">
      <c r="A85" s="21"/>
      <c r="B85" s="22"/>
      <c r="C85" s="21"/>
      <c r="D85" s="21"/>
      <c r="E85" s="258" t="str">
        <f>E7</f>
        <v>SPŠ stavební Pardubice - rekonstrukce domova mládeže DM4</v>
      </c>
      <c r="F85" s="259"/>
      <c r="G85" s="259"/>
      <c r="H85" s="259"/>
      <c r="I85" s="21"/>
      <c r="J85" s="21"/>
      <c r="K85" s="21"/>
      <c r="L85" s="32"/>
      <c r="S85" s="21"/>
      <c r="T85" s="21"/>
      <c r="U85" s="21"/>
      <c r="V85" s="21"/>
      <c r="W85" s="21"/>
      <c r="X85" s="21"/>
      <c r="Y85" s="21"/>
      <c r="Z85" s="21"/>
      <c r="AA85" s="21"/>
      <c r="AB85" s="21"/>
      <c r="AC85" s="21"/>
      <c r="AD85" s="21"/>
      <c r="AE85" s="21"/>
    </row>
    <row r="86" spans="1:47" s="25" customFormat="1" ht="12" customHeight="1">
      <c r="A86" s="21"/>
      <c r="B86" s="22"/>
      <c r="C86" s="17" t="s">
        <v>116</v>
      </c>
      <c r="D86" s="21"/>
      <c r="E86" s="21"/>
      <c r="F86" s="21"/>
      <c r="G86" s="21"/>
      <c r="H86" s="21"/>
      <c r="I86" s="21"/>
      <c r="J86" s="21"/>
      <c r="K86" s="21"/>
      <c r="L86" s="32"/>
      <c r="S86" s="21"/>
      <c r="T86" s="21"/>
      <c r="U86" s="21"/>
      <c r="V86" s="21"/>
      <c r="W86" s="21"/>
      <c r="X86" s="21"/>
      <c r="Y86" s="21"/>
      <c r="Z86" s="21"/>
      <c r="AA86" s="21"/>
      <c r="AB86" s="21"/>
      <c r="AC86" s="21"/>
      <c r="AD86" s="21"/>
      <c r="AE86" s="21"/>
    </row>
    <row r="87" spans="1:47" s="25" customFormat="1" ht="16.5" customHeight="1">
      <c r="A87" s="21"/>
      <c r="B87" s="22"/>
      <c r="C87" s="21"/>
      <c r="D87" s="21"/>
      <c r="E87" s="239" t="str">
        <f>E9</f>
        <v>4 - Zdravotní technika</v>
      </c>
      <c r="F87" s="257"/>
      <c r="G87" s="257"/>
      <c r="H87" s="257"/>
      <c r="I87" s="21"/>
      <c r="J87" s="21"/>
      <c r="K87" s="21"/>
      <c r="L87" s="32"/>
      <c r="S87" s="21"/>
      <c r="T87" s="21"/>
      <c r="U87" s="21"/>
      <c r="V87" s="21"/>
      <c r="W87" s="21"/>
      <c r="X87" s="21"/>
      <c r="Y87" s="21"/>
      <c r="Z87" s="21"/>
      <c r="AA87" s="21"/>
      <c r="AB87" s="21"/>
      <c r="AC87" s="21"/>
      <c r="AD87" s="21"/>
      <c r="AE87" s="21"/>
    </row>
    <row r="88" spans="1:47" s="25" customFormat="1" ht="6.95" customHeight="1">
      <c r="A88" s="21"/>
      <c r="B88" s="22"/>
      <c r="C88" s="21"/>
      <c r="D88" s="21"/>
      <c r="E88" s="21"/>
      <c r="F88" s="21"/>
      <c r="G88" s="21"/>
      <c r="H88" s="21"/>
      <c r="I88" s="21"/>
      <c r="J88" s="21"/>
      <c r="K88" s="21"/>
      <c r="L88" s="32"/>
      <c r="S88" s="21"/>
      <c r="T88" s="21"/>
      <c r="U88" s="21"/>
      <c r="V88" s="21"/>
      <c r="W88" s="21"/>
      <c r="X88" s="21"/>
      <c r="Y88" s="21"/>
      <c r="Z88" s="21"/>
      <c r="AA88" s="21"/>
      <c r="AB88" s="21"/>
      <c r="AC88" s="21"/>
      <c r="AD88" s="21"/>
      <c r="AE88" s="21"/>
    </row>
    <row r="89" spans="1:47" s="25" customFormat="1" ht="12" customHeight="1">
      <c r="A89" s="21"/>
      <c r="B89" s="22"/>
      <c r="C89" s="17" t="s">
        <v>19</v>
      </c>
      <c r="D89" s="21"/>
      <c r="E89" s="21"/>
      <c r="F89" s="18" t="str">
        <f>F12</f>
        <v>Pardubice</v>
      </c>
      <c r="G89" s="21"/>
      <c r="H89" s="21"/>
      <c r="I89" s="17" t="s">
        <v>21</v>
      </c>
      <c r="J89" s="92" t="str">
        <f>IF(J12="","",J12)</f>
        <v>22. 9. 2020</v>
      </c>
      <c r="K89" s="21"/>
      <c r="L89" s="32"/>
      <c r="S89" s="21"/>
      <c r="T89" s="21"/>
      <c r="U89" s="21"/>
      <c r="V89" s="21"/>
      <c r="W89" s="21"/>
      <c r="X89" s="21"/>
      <c r="Y89" s="21"/>
      <c r="Z89" s="21"/>
      <c r="AA89" s="21"/>
      <c r="AB89" s="21"/>
      <c r="AC89" s="21"/>
      <c r="AD89" s="21"/>
      <c r="AE89" s="21"/>
    </row>
    <row r="90" spans="1:47" s="25" customFormat="1" ht="6.95" customHeight="1">
      <c r="A90" s="21"/>
      <c r="B90" s="22"/>
      <c r="C90" s="21"/>
      <c r="D90" s="21"/>
      <c r="E90" s="21"/>
      <c r="F90" s="21"/>
      <c r="G90" s="21"/>
      <c r="H90" s="21"/>
      <c r="I90" s="21"/>
      <c r="J90" s="21"/>
      <c r="K90" s="21"/>
      <c r="L90" s="32"/>
      <c r="S90" s="21"/>
      <c r="T90" s="21"/>
      <c r="U90" s="21"/>
      <c r="V90" s="21"/>
      <c r="W90" s="21"/>
      <c r="X90" s="21"/>
      <c r="Y90" s="21"/>
      <c r="Z90" s="21"/>
      <c r="AA90" s="21"/>
      <c r="AB90" s="21"/>
      <c r="AC90" s="21"/>
      <c r="AD90" s="21"/>
      <c r="AE90" s="21"/>
    </row>
    <row r="91" spans="1:47" s="25" customFormat="1" ht="25.7" customHeight="1">
      <c r="A91" s="21"/>
      <c r="B91" s="22"/>
      <c r="C91" s="17" t="s">
        <v>23</v>
      </c>
      <c r="D91" s="21"/>
      <c r="E91" s="21"/>
      <c r="F91" s="18" t="str">
        <f>E15</f>
        <v>Pardubický kraj</v>
      </c>
      <c r="G91" s="21"/>
      <c r="H91" s="21"/>
      <c r="I91" s="17" t="s">
        <v>29</v>
      </c>
      <c r="J91" s="111" t="str">
        <f>E21</f>
        <v>astalon s.r.o. Pardubice</v>
      </c>
      <c r="K91" s="21"/>
      <c r="L91" s="32"/>
      <c r="S91" s="21"/>
      <c r="T91" s="21"/>
      <c r="U91" s="21"/>
      <c r="V91" s="21"/>
      <c r="W91" s="21"/>
      <c r="X91" s="21"/>
      <c r="Y91" s="21"/>
      <c r="Z91" s="21"/>
      <c r="AA91" s="21"/>
      <c r="AB91" s="21"/>
      <c r="AC91" s="21"/>
      <c r="AD91" s="21"/>
      <c r="AE91" s="21"/>
    </row>
    <row r="92" spans="1:47" s="25" customFormat="1" ht="15.2" customHeight="1">
      <c r="A92" s="21"/>
      <c r="B92" s="22"/>
      <c r="C92" s="17" t="s">
        <v>27</v>
      </c>
      <c r="D92" s="21"/>
      <c r="E92" s="21"/>
      <c r="F92" s="18" t="str">
        <f>IF(E18="","",E18)</f>
        <v>Vyplň údaj</v>
      </c>
      <c r="G92" s="21"/>
      <c r="H92" s="21"/>
      <c r="I92" s="17" t="s">
        <v>32</v>
      </c>
      <c r="J92" s="111" t="str">
        <f>E24</f>
        <v xml:space="preserve"> </v>
      </c>
      <c r="K92" s="21"/>
      <c r="L92" s="32"/>
      <c r="S92" s="21"/>
      <c r="T92" s="21"/>
      <c r="U92" s="21"/>
      <c r="V92" s="21"/>
      <c r="W92" s="21"/>
      <c r="X92" s="21"/>
      <c r="Y92" s="21"/>
      <c r="Z92" s="21"/>
      <c r="AA92" s="21"/>
      <c r="AB92" s="21"/>
      <c r="AC92" s="21"/>
      <c r="AD92" s="21"/>
      <c r="AE92" s="21"/>
    </row>
    <row r="93" spans="1:47" s="25" customFormat="1" ht="10.35" customHeight="1">
      <c r="A93" s="21"/>
      <c r="B93" s="22"/>
      <c r="C93" s="21"/>
      <c r="D93" s="21"/>
      <c r="E93" s="21"/>
      <c r="F93" s="21"/>
      <c r="G93" s="21"/>
      <c r="H93" s="21"/>
      <c r="I93" s="21"/>
      <c r="J93" s="21"/>
      <c r="K93" s="21"/>
      <c r="L93" s="32"/>
      <c r="S93" s="21"/>
      <c r="T93" s="21"/>
      <c r="U93" s="21"/>
      <c r="V93" s="21"/>
      <c r="W93" s="21"/>
      <c r="X93" s="21"/>
      <c r="Y93" s="21"/>
      <c r="Z93" s="21"/>
      <c r="AA93" s="21"/>
      <c r="AB93" s="21"/>
      <c r="AC93" s="21"/>
      <c r="AD93" s="21"/>
      <c r="AE93" s="21"/>
    </row>
    <row r="94" spans="1:47" s="25" customFormat="1" ht="29.25" customHeight="1">
      <c r="A94" s="21"/>
      <c r="B94" s="22"/>
      <c r="C94" s="112" t="s">
        <v>119</v>
      </c>
      <c r="D94" s="103"/>
      <c r="E94" s="103"/>
      <c r="F94" s="103"/>
      <c r="G94" s="103"/>
      <c r="H94" s="103"/>
      <c r="I94" s="103"/>
      <c r="J94" s="113" t="s">
        <v>120</v>
      </c>
      <c r="K94" s="103"/>
      <c r="L94" s="32"/>
      <c r="S94" s="21"/>
      <c r="T94" s="21"/>
      <c r="U94" s="21"/>
      <c r="V94" s="21"/>
      <c r="W94" s="21"/>
      <c r="X94" s="21"/>
      <c r="Y94" s="21"/>
      <c r="Z94" s="21"/>
      <c r="AA94" s="21"/>
      <c r="AB94" s="21"/>
      <c r="AC94" s="21"/>
      <c r="AD94" s="21"/>
      <c r="AE94" s="21"/>
    </row>
    <row r="95" spans="1:47" s="25" customFormat="1" ht="10.35" customHeight="1">
      <c r="A95" s="21"/>
      <c r="B95" s="22"/>
      <c r="C95" s="21"/>
      <c r="D95" s="21"/>
      <c r="E95" s="21"/>
      <c r="F95" s="21"/>
      <c r="G95" s="21"/>
      <c r="H95" s="21"/>
      <c r="I95" s="21"/>
      <c r="J95" s="21"/>
      <c r="K95" s="21"/>
      <c r="L95" s="32"/>
      <c r="S95" s="21"/>
      <c r="T95" s="21"/>
      <c r="U95" s="21"/>
      <c r="V95" s="21"/>
      <c r="W95" s="21"/>
      <c r="X95" s="21"/>
      <c r="Y95" s="21"/>
      <c r="Z95" s="21"/>
      <c r="AA95" s="21"/>
      <c r="AB95" s="21"/>
      <c r="AC95" s="21"/>
      <c r="AD95" s="21"/>
      <c r="AE95" s="21"/>
    </row>
    <row r="96" spans="1:47" s="25" customFormat="1" ht="22.7" customHeight="1">
      <c r="A96" s="21"/>
      <c r="B96" s="22"/>
      <c r="C96" s="114" t="s">
        <v>121</v>
      </c>
      <c r="D96" s="21"/>
      <c r="E96" s="21"/>
      <c r="F96" s="21"/>
      <c r="G96" s="21"/>
      <c r="H96" s="21"/>
      <c r="I96" s="21"/>
      <c r="J96" s="98">
        <f>J120</f>
        <v>0</v>
      </c>
      <c r="K96" s="21"/>
      <c r="L96" s="32"/>
      <c r="S96" s="21"/>
      <c r="T96" s="21"/>
      <c r="U96" s="21"/>
      <c r="V96" s="21"/>
      <c r="W96" s="21"/>
      <c r="X96" s="21"/>
      <c r="Y96" s="21"/>
      <c r="Z96" s="21"/>
      <c r="AA96" s="21"/>
      <c r="AB96" s="21"/>
      <c r="AC96" s="21"/>
      <c r="AD96" s="21"/>
      <c r="AE96" s="21"/>
      <c r="AU96" s="8" t="s">
        <v>122</v>
      </c>
    </row>
    <row r="97" spans="1:31" s="116" customFormat="1" ht="24.95" customHeight="1">
      <c r="B97" s="115"/>
      <c r="D97" s="117" t="s">
        <v>130</v>
      </c>
      <c r="E97" s="118"/>
      <c r="F97" s="118"/>
      <c r="G97" s="118"/>
      <c r="H97" s="118"/>
      <c r="I97" s="118"/>
      <c r="J97" s="119">
        <f>J121</f>
        <v>0</v>
      </c>
      <c r="L97" s="115"/>
    </row>
    <row r="98" spans="1:31" s="81" customFormat="1" ht="19.899999999999999" customHeight="1">
      <c r="B98" s="120"/>
      <c r="D98" s="121" t="s">
        <v>1824</v>
      </c>
      <c r="E98" s="122"/>
      <c r="F98" s="122"/>
      <c r="G98" s="122"/>
      <c r="H98" s="122"/>
      <c r="I98" s="122"/>
      <c r="J98" s="123">
        <f>J122</f>
        <v>0</v>
      </c>
      <c r="L98" s="120"/>
    </row>
    <row r="99" spans="1:31" s="81" customFormat="1" ht="19.899999999999999" customHeight="1">
      <c r="B99" s="120"/>
      <c r="D99" s="121" t="s">
        <v>1825</v>
      </c>
      <c r="E99" s="122"/>
      <c r="F99" s="122"/>
      <c r="G99" s="122"/>
      <c r="H99" s="122"/>
      <c r="I99" s="122"/>
      <c r="J99" s="123">
        <f>J143</f>
        <v>0</v>
      </c>
      <c r="L99" s="120"/>
    </row>
    <row r="100" spans="1:31" s="81" customFormat="1" ht="19.899999999999999" customHeight="1">
      <c r="B100" s="120"/>
      <c r="D100" s="121" t="s">
        <v>132</v>
      </c>
      <c r="E100" s="122"/>
      <c r="F100" s="122"/>
      <c r="G100" s="122"/>
      <c r="H100" s="122"/>
      <c r="I100" s="122"/>
      <c r="J100" s="123">
        <f>J177</f>
        <v>0</v>
      </c>
      <c r="L100" s="120"/>
    </row>
    <row r="101" spans="1:31" s="25" customFormat="1" ht="21.75" customHeight="1">
      <c r="A101" s="21"/>
      <c r="B101" s="22"/>
      <c r="C101" s="21"/>
      <c r="D101" s="21"/>
      <c r="E101" s="21"/>
      <c r="F101" s="21"/>
      <c r="G101" s="21"/>
      <c r="H101" s="21"/>
      <c r="I101" s="21"/>
      <c r="J101" s="21"/>
      <c r="K101" s="21"/>
      <c r="L101" s="32"/>
      <c r="S101" s="21"/>
      <c r="T101" s="21"/>
      <c r="U101" s="21"/>
      <c r="V101" s="21"/>
      <c r="W101" s="21"/>
      <c r="X101" s="21"/>
      <c r="Y101" s="21"/>
      <c r="Z101" s="21"/>
      <c r="AA101" s="21"/>
      <c r="AB101" s="21"/>
      <c r="AC101" s="21"/>
      <c r="AD101" s="21"/>
      <c r="AE101" s="21"/>
    </row>
    <row r="102" spans="1:31" s="25" customFormat="1" ht="6.95" customHeight="1">
      <c r="A102" s="21"/>
      <c r="B102" s="37"/>
      <c r="C102" s="38"/>
      <c r="D102" s="38"/>
      <c r="E102" s="38"/>
      <c r="F102" s="38"/>
      <c r="G102" s="38"/>
      <c r="H102" s="38"/>
      <c r="I102" s="38"/>
      <c r="J102" s="38"/>
      <c r="K102" s="38"/>
      <c r="L102" s="32"/>
      <c r="S102" s="21"/>
      <c r="T102" s="21"/>
      <c r="U102" s="21"/>
      <c r="V102" s="21"/>
      <c r="W102" s="21"/>
      <c r="X102" s="21"/>
      <c r="Y102" s="21"/>
      <c r="Z102" s="21"/>
      <c r="AA102" s="21"/>
      <c r="AB102" s="21"/>
      <c r="AC102" s="21"/>
      <c r="AD102" s="21"/>
      <c r="AE102" s="21"/>
    </row>
    <row r="106" spans="1:31" s="25" customFormat="1" ht="6.95" customHeight="1">
      <c r="A106" s="21"/>
      <c r="B106" s="39"/>
      <c r="C106" s="40"/>
      <c r="D106" s="40"/>
      <c r="E106" s="40"/>
      <c r="F106" s="40"/>
      <c r="G106" s="40"/>
      <c r="H106" s="40"/>
      <c r="I106" s="40"/>
      <c r="J106" s="40"/>
      <c r="K106" s="40"/>
      <c r="L106" s="32"/>
      <c r="S106" s="21"/>
      <c r="T106" s="21"/>
      <c r="U106" s="21"/>
      <c r="V106" s="21"/>
      <c r="W106" s="21"/>
      <c r="X106" s="21"/>
      <c r="Y106" s="21"/>
      <c r="Z106" s="21"/>
      <c r="AA106" s="21"/>
      <c r="AB106" s="21"/>
      <c r="AC106" s="21"/>
      <c r="AD106" s="21"/>
      <c r="AE106" s="21"/>
    </row>
    <row r="107" spans="1:31" s="25" customFormat="1" ht="24.95" customHeight="1">
      <c r="A107" s="21"/>
      <c r="B107" s="22"/>
      <c r="C107" s="12" t="s">
        <v>143</v>
      </c>
      <c r="D107" s="21"/>
      <c r="E107" s="21"/>
      <c r="F107" s="21"/>
      <c r="G107" s="21"/>
      <c r="H107" s="21"/>
      <c r="I107" s="21"/>
      <c r="J107" s="21"/>
      <c r="K107" s="21"/>
      <c r="L107" s="32"/>
      <c r="S107" s="21"/>
      <c r="T107" s="21"/>
      <c r="U107" s="21"/>
      <c r="V107" s="21"/>
      <c r="W107" s="21"/>
      <c r="X107" s="21"/>
      <c r="Y107" s="21"/>
      <c r="Z107" s="21"/>
      <c r="AA107" s="21"/>
      <c r="AB107" s="21"/>
      <c r="AC107" s="21"/>
      <c r="AD107" s="21"/>
      <c r="AE107" s="21"/>
    </row>
    <row r="108" spans="1:31" s="25" customFormat="1" ht="6.95" customHeight="1">
      <c r="A108" s="21"/>
      <c r="B108" s="22"/>
      <c r="C108" s="21"/>
      <c r="D108" s="21"/>
      <c r="E108" s="21"/>
      <c r="F108" s="21"/>
      <c r="G108" s="21"/>
      <c r="H108" s="21"/>
      <c r="I108" s="21"/>
      <c r="J108" s="21"/>
      <c r="K108" s="21"/>
      <c r="L108" s="32"/>
      <c r="S108" s="21"/>
      <c r="T108" s="21"/>
      <c r="U108" s="21"/>
      <c r="V108" s="21"/>
      <c r="W108" s="21"/>
      <c r="X108" s="21"/>
      <c r="Y108" s="21"/>
      <c r="Z108" s="21"/>
      <c r="AA108" s="21"/>
      <c r="AB108" s="21"/>
      <c r="AC108" s="21"/>
      <c r="AD108" s="21"/>
      <c r="AE108" s="21"/>
    </row>
    <row r="109" spans="1:31" s="25" customFormat="1" ht="12" customHeight="1">
      <c r="A109" s="21"/>
      <c r="B109" s="22"/>
      <c r="C109" s="17" t="s">
        <v>15</v>
      </c>
      <c r="D109" s="21"/>
      <c r="E109" s="21"/>
      <c r="F109" s="21"/>
      <c r="G109" s="21"/>
      <c r="H109" s="21"/>
      <c r="I109" s="21"/>
      <c r="J109" s="21"/>
      <c r="K109" s="21"/>
      <c r="L109" s="32"/>
      <c r="S109" s="21"/>
      <c r="T109" s="21"/>
      <c r="U109" s="21"/>
      <c r="V109" s="21"/>
      <c r="W109" s="21"/>
      <c r="X109" s="21"/>
      <c r="Y109" s="21"/>
      <c r="Z109" s="21"/>
      <c r="AA109" s="21"/>
      <c r="AB109" s="21"/>
      <c r="AC109" s="21"/>
      <c r="AD109" s="21"/>
      <c r="AE109" s="21"/>
    </row>
    <row r="110" spans="1:31" s="25" customFormat="1" ht="16.5" customHeight="1">
      <c r="A110" s="21"/>
      <c r="B110" s="22"/>
      <c r="C110" s="21"/>
      <c r="D110" s="21"/>
      <c r="E110" s="258" t="str">
        <f>E7</f>
        <v>SPŠ stavební Pardubice - rekonstrukce domova mládeže DM4</v>
      </c>
      <c r="F110" s="259"/>
      <c r="G110" s="259"/>
      <c r="H110" s="259"/>
      <c r="I110" s="21"/>
      <c r="J110" s="21"/>
      <c r="K110" s="21"/>
      <c r="L110" s="32"/>
      <c r="S110" s="21"/>
      <c r="T110" s="21"/>
      <c r="U110" s="21"/>
      <c r="V110" s="21"/>
      <c r="W110" s="21"/>
      <c r="X110" s="21"/>
      <c r="Y110" s="21"/>
      <c r="Z110" s="21"/>
      <c r="AA110" s="21"/>
      <c r="AB110" s="21"/>
      <c r="AC110" s="21"/>
      <c r="AD110" s="21"/>
      <c r="AE110" s="21"/>
    </row>
    <row r="111" spans="1:31" s="25" customFormat="1" ht="12" customHeight="1">
      <c r="A111" s="21"/>
      <c r="B111" s="22"/>
      <c r="C111" s="17" t="s">
        <v>116</v>
      </c>
      <c r="D111" s="21"/>
      <c r="E111" s="21"/>
      <c r="F111" s="21"/>
      <c r="G111" s="21"/>
      <c r="H111" s="21"/>
      <c r="I111" s="21"/>
      <c r="J111" s="21"/>
      <c r="K111" s="21"/>
      <c r="L111" s="32"/>
      <c r="S111" s="21"/>
      <c r="T111" s="21"/>
      <c r="U111" s="21"/>
      <c r="V111" s="21"/>
      <c r="W111" s="21"/>
      <c r="X111" s="21"/>
      <c r="Y111" s="21"/>
      <c r="Z111" s="21"/>
      <c r="AA111" s="21"/>
      <c r="AB111" s="21"/>
      <c r="AC111" s="21"/>
      <c r="AD111" s="21"/>
      <c r="AE111" s="21"/>
    </row>
    <row r="112" spans="1:31" s="25" customFormat="1" ht="16.5" customHeight="1">
      <c r="A112" s="21"/>
      <c r="B112" s="22"/>
      <c r="C112" s="21"/>
      <c r="D112" s="21"/>
      <c r="E112" s="239" t="str">
        <f>E9</f>
        <v>4 - Zdravotní technika</v>
      </c>
      <c r="F112" s="257"/>
      <c r="G112" s="257"/>
      <c r="H112" s="257"/>
      <c r="I112" s="21"/>
      <c r="J112" s="21"/>
      <c r="K112" s="21"/>
      <c r="L112" s="32"/>
      <c r="S112" s="21"/>
      <c r="T112" s="21"/>
      <c r="U112" s="21"/>
      <c r="V112" s="21"/>
      <c r="W112" s="21"/>
      <c r="X112" s="21"/>
      <c r="Y112" s="21"/>
      <c r="Z112" s="21"/>
      <c r="AA112" s="21"/>
      <c r="AB112" s="21"/>
      <c r="AC112" s="21"/>
      <c r="AD112" s="21"/>
      <c r="AE112" s="21"/>
    </row>
    <row r="113" spans="1:65" s="25" customFormat="1" ht="6.95" customHeight="1">
      <c r="A113" s="21"/>
      <c r="B113" s="22"/>
      <c r="C113" s="21"/>
      <c r="D113" s="21"/>
      <c r="E113" s="21"/>
      <c r="F113" s="21"/>
      <c r="G113" s="21"/>
      <c r="H113" s="21"/>
      <c r="I113" s="21"/>
      <c r="J113" s="21"/>
      <c r="K113" s="21"/>
      <c r="L113" s="32"/>
      <c r="S113" s="21"/>
      <c r="T113" s="21"/>
      <c r="U113" s="21"/>
      <c r="V113" s="21"/>
      <c r="W113" s="21"/>
      <c r="X113" s="21"/>
      <c r="Y113" s="21"/>
      <c r="Z113" s="21"/>
      <c r="AA113" s="21"/>
      <c r="AB113" s="21"/>
      <c r="AC113" s="21"/>
      <c r="AD113" s="21"/>
      <c r="AE113" s="21"/>
    </row>
    <row r="114" spans="1:65" s="25" customFormat="1" ht="12" customHeight="1">
      <c r="A114" s="21"/>
      <c r="B114" s="22"/>
      <c r="C114" s="17" t="s">
        <v>19</v>
      </c>
      <c r="D114" s="21"/>
      <c r="E114" s="21"/>
      <c r="F114" s="18" t="str">
        <f>F12</f>
        <v>Pardubice</v>
      </c>
      <c r="G114" s="21"/>
      <c r="H114" s="21"/>
      <c r="I114" s="17" t="s">
        <v>21</v>
      </c>
      <c r="J114" s="92" t="str">
        <f>IF(J12="","",J12)</f>
        <v>22. 9. 2020</v>
      </c>
      <c r="K114" s="21"/>
      <c r="L114" s="32"/>
      <c r="S114" s="21"/>
      <c r="T114" s="21"/>
      <c r="U114" s="21"/>
      <c r="V114" s="21"/>
      <c r="W114" s="21"/>
      <c r="X114" s="21"/>
      <c r="Y114" s="21"/>
      <c r="Z114" s="21"/>
      <c r="AA114" s="21"/>
      <c r="AB114" s="21"/>
      <c r="AC114" s="21"/>
      <c r="AD114" s="21"/>
      <c r="AE114" s="21"/>
    </row>
    <row r="115" spans="1:65" s="25" customFormat="1" ht="6.95" customHeight="1">
      <c r="A115" s="21"/>
      <c r="B115" s="22"/>
      <c r="C115" s="21"/>
      <c r="D115" s="21"/>
      <c r="E115" s="21"/>
      <c r="F115" s="21"/>
      <c r="G115" s="21"/>
      <c r="H115" s="21"/>
      <c r="I115" s="21"/>
      <c r="J115" s="21"/>
      <c r="K115" s="21"/>
      <c r="L115" s="32"/>
      <c r="S115" s="21"/>
      <c r="T115" s="21"/>
      <c r="U115" s="21"/>
      <c r="V115" s="21"/>
      <c r="W115" s="21"/>
      <c r="X115" s="21"/>
      <c r="Y115" s="21"/>
      <c r="Z115" s="21"/>
      <c r="AA115" s="21"/>
      <c r="AB115" s="21"/>
      <c r="AC115" s="21"/>
      <c r="AD115" s="21"/>
      <c r="AE115" s="21"/>
    </row>
    <row r="116" spans="1:65" s="25" customFormat="1" ht="25.7" customHeight="1">
      <c r="A116" s="21"/>
      <c r="B116" s="22"/>
      <c r="C116" s="17" t="s">
        <v>23</v>
      </c>
      <c r="D116" s="21"/>
      <c r="E116" s="21"/>
      <c r="F116" s="18" t="str">
        <f>E15</f>
        <v>Pardubický kraj</v>
      </c>
      <c r="G116" s="21"/>
      <c r="H116" s="21"/>
      <c r="I116" s="17" t="s">
        <v>29</v>
      </c>
      <c r="J116" s="111" t="str">
        <f>E21</f>
        <v>astalon s.r.o. Pardubice</v>
      </c>
      <c r="K116" s="21"/>
      <c r="L116" s="32"/>
      <c r="S116" s="21"/>
      <c r="T116" s="21"/>
      <c r="U116" s="21"/>
      <c r="V116" s="21"/>
      <c r="W116" s="21"/>
      <c r="X116" s="21"/>
      <c r="Y116" s="21"/>
      <c r="Z116" s="21"/>
      <c r="AA116" s="21"/>
      <c r="AB116" s="21"/>
      <c r="AC116" s="21"/>
      <c r="AD116" s="21"/>
      <c r="AE116" s="21"/>
    </row>
    <row r="117" spans="1:65" s="25" customFormat="1" ht="15.2" customHeight="1">
      <c r="A117" s="21"/>
      <c r="B117" s="22"/>
      <c r="C117" s="17" t="s">
        <v>27</v>
      </c>
      <c r="D117" s="21"/>
      <c r="E117" s="21"/>
      <c r="F117" s="18" t="str">
        <f>IF(E18="","",E18)</f>
        <v>Vyplň údaj</v>
      </c>
      <c r="G117" s="21"/>
      <c r="H117" s="21"/>
      <c r="I117" s="17" t="s">
        <v>32</v>
      </c>
      <c r="J117" s="111" t="str">
        <f>E24</f>
        <v xml:space="preserve"> </v>
      </c>
      <c r="K117" s="21"/>
      <c r="L117" s="32"/>
      <c r="S117" s="21"/>
      <c r="T117" s="21"/>
      <c r="U117" s="21"/>
      <c r="V117" s="21"/>
      <c r="W117" s="21"/>
      <c r="X117" s="21"/>
      <c r="Y117" s="21"/>
      <c r="Z117" s="21"/>
      <c r="AA117" s="21"/>
      <c r="AB117" s="21"/>
      <c r="AC117" s="21"/>
      <c r="AD117" s="21"/>
      <c r="AE117" s="21"/>
    </row>
    <row r="118" spans="1:65" s="25" customFormat="1" ht="10.35" customHeight="1">
      <c r="A118" s="21"/>
      <c r="B118" s="22"/>
      <c r="C118" s="21"/>
      <c r="D118" s="21"/>
      <c r="E118" s="21"/>
      <c r="F118" s="21"/>
      <c r="G118" s="21"/>
      <c r="H118" s="21"/>
      <c r="I118" s="21"/>
      <c r="J118" s="21"/>
      <c r="K118" s="21"/>
      <c r="L118" s="32"/>
      <c r="S118" s="21"/>
      <c r="T118" s="21"/>
      <c r="U118" s="21"/>
      <c r="V118" s="21"/>
      <c r="W118" s="21"/>
      <c r="X118" s="21"/>
      <c r="Y118" s="21"/>
      <c r="Z118" s="21"/>
      <c r="AA118" s="21"/>
      <c r="AB118" s="21"/>
      <c r="AC118" s="21"/>
      <c r="AD118" s="21"/>
      <c r="AE118" s="21"/>
    </row>
    <row r="119" spans="1:65" s="130" customFormat="1" ht="29.25" customHeight="1">
      <c r="A119" s="124"/>
      <c r="B119" s="125"/>
      <c r="C119" s="126" t="s">
        <v>144</v>
      </c>
      <c r="D119" s="127" t="s">
        <v>60</v>
      </c>
      <c r="E119" s="127" t="s">
        <v>56</v>
      </c>
      <c r="F119" s="127" t="s">
        <v>57</v>
      </c>
      <c r="G119" s="127" t="s">
        <v>145</v>
      </c>
      <c r="H119" s="127" t="s">
        <v>146</v>
      </c>
      <c r="I119" s="127" t="s">
        <v>147</v>
      </c>
      <c r="J119" s="127" t="s">
        <v>120</v>
      </c>
      <c r="K119" s="128" t="s">
        <v>148</v>
      </c>
      <c r="L119" s="129"/>
      <c r="M119" s="53" t="s">
        <v>1</v>
      </c>
      <c r="N119" s="54" t="s">
        <v>39</v>
      </c>
      <c r="O119" s="54" t="s">
        <v>149</v>
      </c>
      <c r="P119" s="54" t="s">
        <v>150</v>
      </c>
      <c r="Q119" s="54" t="s">
        <v>151</v>
      </c>
      <c r="R119" s="54" t="s">
        <v>152</v>
      </c>
      <c r="S119" s="54" t="s">
        <v>153</v>
      </c>
      <c r="T119" s="55" t="s">
        <v>154</v>
      </c>
      <c r="U119" s="124"/>
      <c r="V119" s="124"/>
      <c r="W119" s="124"/>
      <c r="X119" s="124"/>
      <c r="Y119" s="124"/>
      <c r="Z119" s="124"/>
      <c r="AA119" s="124"/>
      <c r="AB119" s="124"/>
      <c r="AC119" s="124"/>
      <c r="AD119" s="124"/>
      <c r="AE119" s="124"/>
    </row>
    <row r="120" spans="1:65" s="25" customFormat="1" ht="22.7" customHeight="1">
      <c r="A120" s="21"/>
      <c r="B120" s="22"/>
      <c r="C120" s="61" t="s">
        <v>155</v>
      </c>
      <c r="D120" s="21"/>
      <c r="E120" s="21"/>
      <c r="F120" s="21"/>
      <c r="G120" s="21"/>
      <c r="H120" s="21"/>
      <c r="I120" s="21"/>
      <c r="J120" s="131">
        <f>BK120</f>
        <v>0</v>
      </c>
      <c r="K120" s="21"/>
      <c r="L120" s="22"/>
      <c r="M120" s="56"/>
      <c r="N120" s="47"/>
      <c r="O120" s="57"/>
      <c r="P120" s="132">
        <f>P121</f>
        <v>0</v>
      </c>
      <c r="Q120" s="57"/>
      <c r="R120" s="132">
        <f>R121</f>
        <v>0</v>
      </c>
      <c r="S120" s="57"/>
      <c r="T120" s="133">
        <f>T121</f>
        <v>0</v>
      </c>
      <c r="U120" s="21"/>
      <c r="V120" s="21"/>
      <c r="W120" s="21"/>
      <c r="X120" s="21"/>
      <c r="Y120" s="21"/>
      <c r="Z120" s="21"/>
      <c r="AA120" s="21"/>
      <c r="AB120" s="21"/>
      <c r="AC120" s="21"/>
      <c r="AD120" s="21"/>
      <c r="AE120" s="21"/>
      <c r="AT120" s="8" t="s">
        <v>74</v>
      </c>
      <c r="AU120" s="8" t="s">
        <v>122</v>
      </c>
      <c r="BK120" s="134">
        <f>BK121</f>
        <v>0</v>
      </c>
    </row>
    <row r="121" spans="1:65" s="135" customFormat="1" ht="25.9" customHeight="1">
      <c r="B121" s="136"/>
      <c r="D121" s="137" t="s">
        <v>74</v>
      </c>
      <c r="E121" s="138" t="s">
        <v>818</v>
      </c>
      <c r="F121" s="138" t="s">
        <v>819</v>
      </c>
      <c r="J121" s="139">
        <f>BK121</f>
        <v>0</v>
      </c>
      <c r="L121" s="136"/>
      <c r="M121" s="140"/>
      <c r="N121" s="141"/>
      <c r="O121" s="141"/>
      <c r="P121" s="142">
        <f>P122+P143+P177</f>
        <v>0</v>
      </c>
      <c r="Q121" s="141"/>
      <c r="R121" s="142">
        <f>R122+R143+R177</f>
        <v>0</v>
      </c>
      <c r="S121" s="141"/>
      <c r="T121" s="143">
        <f>T122+T143+T177</f>
        <v>0</v>
      </c>
      <c r="AR121" s="137" t="s">
        <v>84</v>
      </c>
      <c r="AT121" s="144" t="s">
        <v>74</v>
      </c>
      <c r="AU121" s="144" t="s">
        <v>75</v>
      </c>
      <c r="AY121" s="137" t="s">
        <v>158</v>
      </c>
      <c r="BK121" s="145">
        <f>BK122+BK143+BK177</f>
        <v>0</v>
      </c>
    </row>
    <row r="122" spans="1:65" s="135" customFormat="1" ht="22.7" customHeight="1">
      <c r="B122" s="136"/>
      <c r="D122" s="137" t="s">
        <v>74</v>
      </c>
      <c r="E122" s="146" t="s">
        <v>1826</v>
      </c>
      <c r="F122" s="146" t="s">
        <v>1827</v>
      </c>
      <c r="J122" s="147">
        <f>BK122</f>
        <v>0</v>
      </c>
      <c r="L122" s="136"/>
      <c r="M122" s="140"/>
      <c r="N122" s="141"/>
      <c r="O122" s="141"/>
      <c r="P122" s="142">
        <f>SUM(P123:P142)</f>
        <v>0</v>
      </c>
      <c r="Q122" s="141"/>
      <c r="R122" s="142">
        <f>SUM(R123:R142)</f>
        <v>0</v>
      </c>
      <c r="S122" s="141"/>
      <c r="T122" s="143">
        <f>SUM(T123:T142)</f>
        <v>0</v>
      </c>
      <c r="AR122" s="137" t="s">
        <v>84</v>
      </c>
      <c r="AT122" s="144" t="s">
        <v>74</v>
      </c>
      <c r="AU122" s="144" t="s">
        <v>80</v>
      </c>
      <c r="AY122" s="137" t="s">
        <v>158</v>
      </c>
      <c r="BK122" s="145">
        <f>SUM(BK123:BK142)</f>
        <v>0</v>
      </c>
    </row>
    <row r="123" spans="1:65" s="25" customFormat="1" ht="16.5" customHeight="1">
      <c r="A123" s="21"/>
      <c r="B123" s="22"/>
      <c r="C123" s="148" t="s">
        <v>80</v>
      </c>
      <c r="D123" s="148" t="s">
        <v>160</v>
      </c>
      <c r="E123" s="149" t="s">
        <v>1828</v>
      </c>
      <c r="F123" s="150" t="s">
        <v>1829</v>
      </c>
      <c r="G123" s="151" t="s">
        <v>253</v>
      </c>
      <c r="H123" s="152">
        <v>120</v>
      </c>
      <c r="I123" s="1"/>
      <c r="J123" s="153">
        <f t="shared" ref="J123:J142" si="0">ROUND(I123*H123,2)</f>
        <v>0</v>
      </c>
      <c r="K123" s="150" t="s">
        <v>1</v>
      </c>
      <c r="L123" s="22"/>
      <c r="M123" s="154" t="s">
        <v>1</v>
      </c>
      <c r="N123" s="155" t="s">
        <v>40</v>
      </c>
      <c r="O123" s="49"/>
      <c r="P123" s="156">
        <f t="shared" ref="P123:P142" si="1">O123*H123</f>
        <v>0</v>
      </c>
      <c r="Q123" s="156">
        <v>0</v>
      </c>
      <c r="R123" s="156">
        <f t="shared" ref="R123:R142" si="2">Q123*H123</f>
        <v>0</v>
      </c>
      <c r="S123" s="156">
        <v>0</v>
      </c>
      <c r="T123" s="157">
        <f t="shared" ref="T123:T142" si="3">S123*H123</f>
        <v>0</v>
      </c>
      <c r="U123" s="21"/>
      <c r="V123" s="21"/>
      <c r="W123" s="21"/>
      <c r="X123" s="21"/>
      <c r="Y123" s="21"/>
      <c r="Z123" s="21"/>
      <c r="AA123" s="21"/>
      <c r="AB123" s="21"/>
      <c r="AC123" s="21"/>
      <c r="AD123" s="21"/>
      <c r="AE123" s="21"/>
      <c r="AR123" s="158" t="s">
        <v>90</v>
      </c>
      <c r="AT123" s="158" t="s">
        <v>160</v>
      </c>
      <c r="AU123" s="158" t="s">
        <v>84</v>
      </c>
      <c r="AY123" s="8" t="s">
        <v>158</v>
      </c>
      <c r="BE123" s="159">
        <f t="shared" ref="BE123:BE142" si="4">IF(N123="základní",J123,0)</f>
        <v>0</v>
      </c>
      <c r="BF123" s="159">
        <f t="shared" ref="BF123:BF142" si="5">IF(N123="snížená",J123,0)</f>
        <v>0</v>
      </c>
      <c r="BG123" s="159">
        <f t="shared" ref="BG123:BG142" si="6">IF(N123="zákl. přenesená",J123,0)</f>
        <v>0</v>
      </c>
      <c r="BH123" s="159">
        <f t="shared" ref="BH123:BH142" si="7">IF(N123="sníž. přenesená",J123,0)</f>
        <v>0</v>
      </c>
      <c r="BI123" s="159">
        <f t="shared" ref="BI123:BI142" si="8">IF(N123="nulová",J123,0)</f>
        <v>0</v>
      </c>
      <c r="BJ123" s="8" t="s">
        <v>80</v>
      </c>
      <c r="BK123" s="159">
        <f t="shared" ref="BK123:BK142" si="9">ROUND(I123*H123,2)</f>
        <v>0</v>
      </c>
      <c r="BL123" s="8" t="s">
        <v>90</v>
      </c>
      <c r="BM123" s="158" t="s">
        <v>84</v>
      </c>
    </row>
    <row r="124" spans="1:65" s="25" customFormat="1" ht="16.5" customHeight="1">
      <c r="A124" s="21"/>
      <c r="B124" s="22"/>
      <c r="C124" s="148" t="s">
        <v>84</v>
      </c>
      <c r="D124" s="148" t="s">
        <v>160</v>
      </c>
      <c r="E124" s="149" t="s">
        <v>1830</v>
      </c>
      <c r="F124" s="150" t="s">
        <v>1831</v>
      </c>
      <c r="G124" s="151" t="s">
        <v>253</v>
      </c>
      <c r="H124" s="152">
        <v>80</v>
      </c>
      <c r="I124" s="1"/>
      <c r="J124" s="153">
        <f t="shared" si="0"/>
        <v>0</v>
      </c>
      <c r="K124" s="150" t="s">
        <v>1</v>
      </c>
      <c r="L124" s="22"/>
      <c r="M124" s="154" t="s">
        <v>1</v>
      </c>
      <c r="N124" s="155" t="s">
        <v>40</v>
      </c>
      <c r="O124" s="49"/>
      <c r="P124" s="156">
        <f t="shared" si="1"/>
        <v>0</v>
      </c>
      <c r="Q124" s="156">
        <v>0</v>
      </c>
      <c r="R124" s="156">
        <f t="shared" si="2"/>
        <v>0</v>
      </c>
      <c r="S124" s="156">
        <v>0</v>
      </c>
      <c r="T124" s="157">
        <f t="shared" si="3"/>
        <v>0</v>
      </c>
      <c r="U124" s="21"/>
      <c r="V124" s="21"/>
      <c r="W124" s="21"/>
      <c r="X124" s="21"/>
      <c r="Y124" s="21"/>
      <c r="Z124" s="21"/>
      <c r="AA124" s="21"/>
      <c r="AB124" s="21"/>
      <c r="AC124" s="21"/>
      <c r="AD124" s="21"/>
      <c r="AE124" s="21"/>
      <c r="AR124" s="158" t="s">
        <v>90</v>
      </c>
      <c r="AT124" s="158" t="s">
        <v>160</v>
      </c>
      <c r="AU124" s="158" t="s">
        <v>84</v>
      </c>
      <c r="AY124" s="8" t="s">
        <v>158</v>
      </c>
      <c r="BE124" s="159">
        <f t="shared" si="4"/>
        <v>0</v>
      </c>
      <c r="BF124" s="159">
        <f t="shared" si="5"/>
        <v>0</v>
      </c>
      <c r="BG124" s="159">
        <f t="shared" si="6"/>
        <v>0</v>
      </c>
      <c r="BH124" s="159">
        <f t="shared" si="7"/>
        <v>0</v>
      </c>
      <c r="BI124" s="159">
        <f t="shared" si="8"/>
        <v>0</v>
      </c>
      <c r="BJ124" s="8" t="s">
        <v>80</v>
      </c>
      <c r="BK124" s="159">
        <f t="shared" si="9"/>
        <v>0</v>
      </c>
      <c r="BL124" s="8" t="s">
        <v>90</v>
      </c>
      <c r="BM124" s="158" t="s">
        <v>90</v>
      </c>
    </row>
    <row r="125" spans="1:65" s="25" customFormat="1" ht="16.5" customHeight="1">
      <c r="A125" s="21"/>
      <c r="B125" s="22"/>
      <c r="C125" s="148" t="s">
        <v>87</v>
      </c>
      <c r="D125" s="148" t="s">
        <v>160</v>
      </c>
      <c r="E125" s="149" t="s">
        <v>1832</v>
      </c>
      <c r="F125" s="150" t="s">
        <v>1833</v>
      </c>
      <c r="G125" s="151" t="s">
        <v>253</v>
      </c>
      <c r="H125" s="152">
        <v>240</v>
      </c>
      <c r="I125" s="1"/>
      <c r="J125" s="153">
        <f t="shared" si="0"/>
        <v>0</v>
      </c>
      <c r="K125" s="150" t="s">
        <v>1</v>
      </c>
      <c r="L125" s="22"/>
      <c r="M125" s="154" t="s">
        <v>1</v>
      </c>
      <c r="N125" s="155" t="s">
        <v>40</v>
      </c>
      <c r="O125" s="49"/>
      <c r="P125" s="156">
        <f t="shared" si="1"/>
        <v>0</v>
      </c>
      <c r="Q125" s="156">
        <v>0</v>
      </c>
      <c r="R125" s="156">
        <f t="shared" si="2"/>
        <v>0</v>
      </c>
      <c r="S125" s="156">
        <v>0</v>
      </c>
      <c r="T125" s="157">
        <f t="shared" si="3"/>
        <v>0</v>
      </c>
      <c r="U125" s="21"/>
      <c r="V125" s="21"/>
      <c r="W125" s="21"/>
      <c r="X125" s="21"/>
      <c r="Y125" s="21"/>
      <c r="Z125" s="21"/>
      <c r="AA125" s="21"/>
      <c r="AB125" s="21"/>
      <c r="AC125" s="21"/>
      <c r="AD125" s="21"/>
      <c r="AE125" s="21"/>
      <c r="AR125" s="158" t="s">
        <v>90</v>
      </c>
      <c r="AT125" s="158" t="s">
        <v>160</v>
      </c>
      <c r="AU125" s="158" t="s">
        <v>84</v>
      </c>
      <c r="AY125" s="8" t="s">
        <v>158</v>
      </c>
      <c r="BE125" s="159">
        <f t="shared" si="4"/>
        <v>0</v>
      </c>
      <c r="BF125" s="159">
        <f t="shared" si="5"/>
        <v>0</v>
      </c>
      <c r="BG125" s="159">
        <f t="shared" si="6"/>
        <v>0</v>
      </c>
      <c r="BH125" s="159">
        <f t="shared" si="7"/>
        <v>0</v>
      </c>
      <c r="BI125" s="159">
        <f t="shared" si="8"/>
        <v>0</v>
      </c>
      <c r="BJ125" s="8" t="s">
        <v>80</v>
      </c>
      <c r="BK125" s="159">
        <f t="shared" si="9"/>
        <v>0</v>
      </c>
      <c r="BL125" s="8" t="s">
        <v>90</v>
      </c>
      <c r="BM125" s="158" t="s">
        <v>112</v>
      </c>
    </row>
    <row r="126" spans="1:65" s="25" customFormat="1" ht="16.5" customHeight="1">
      <c r="A126" s="21"/>
      <c r="B126" s="22"/>
      <c r="C126" s="148" t="s">
        <v>90</v>
      </c>
      <c r="D126" s="148" t="s">
        <v>160</v>
      </c>
      <c r="E126" s="149" t="s">
        <v>1834</v>
      </c>
      <c r="F126" s="150" t="s">
        <v>1835</v>
      </c>
      <c r="G126" s="151" t="s">
        <v>253</v>
      </c>
      <c r="H126" s="152">
        <v>30</v>
      </c>
      <c r="I126" s="1"/>
      <c r="J126" s="153">
        <f t="shared" si="0"/>
        <v>0</v>
      </c>
      <c r="K126" s="150" t="s">
        <v>1</v>
      </c>
      <c r="L126" s="22"/>
      <c r="M126" s="154" t="s">
        <v>1</v>
      </c>
      <c r="N126" s="155" t="s">
        <v>40</v>
      </c>
      <c r="O126" s="49"/>
      <c r="P126" s="156">
        <f t="shared" si="1"/>
        <v>0</v>
      </c>
      <c r="Q126" s="156">
        <v>0</v>
      </c>
      <c r="R126" s="156">
        <f t="shared" si="2"/>
        <v>0</v>
      </c>
      <c r="S126" s="156">
        <v>0</v>
      </c>
      <c r="T126" s="157">
        <f t="shared" si="3"/>
        <v>0</v>
      </c>
      <c r="U126" s="21"/>
      <c r="V126" s="21"/>
      <c r="W126" s="21"/>
      <c r="X126" s="21"/>
      <c r="Y126" s="21"/>
      <c r="Z126" s="21"/>
      <c r="AA126" s="21"/>
      <c r="AB126" s="21"/>
      <c r="AC126" s="21"/>
      <c r="AD126" s="21"/>
      <c r="AE126" s="21"/>
      <c r="AR126" s="158" t="s">
        <v>90</v>
      </c>
      <c r="AT126" s="158" t="s">
        <v>160</v>
      </c>
      <c r="AU126" s="158" t="s">
        <v>84</v>
      </c>
      <c r="AY126" s="8" t="s">
        <v>158</v>
      </c>
      <c r="BE126" s="159">
        <f t="shared" si="4"/>
        <v>0</v>
      </c>
      <c r="BF126" s="159">
        <f t="shared" si="5"/>
        <v>0</v>
      </c>
      <c r="BG126" s="159">
        <f t="shared" si="6"/>
        <v>0</v>
      </c>
      <c r="BH126" s="159">
        <f t="shared" si="7"/>
        <v>0</v>
      </c>
      <c r="BI126" s="159">
        <f t="shared" si="8"/>
        <v>0</v>
      </c>
      <c r="BJ126" s="8" t="s">
        <v>80</v>
      </c>
      <c r="BK126" s="159">
        <f t="shared" si="9"/>
        <v>0</v>
      </c>
      <c r="BL126" s="8" t="s">
        <v>90</v>
      </c>
      <c r="BM126" s="158" t="s">
        <v>213</v>
      </c>
    </row>
    <row r="127" spans="1:65" s="25" customFormat="1" ht="16.5" customHeight="1">
      <c r="A127" s="21"/>
      <c r="B127" s="22"/>
      <c r="C127" s="148" t="s">
        <v>93</v>
      </c>
      <c r="D127" s="148" t="s">
        <v>160</v>
      </c>
      <c r="E127" s="149" t="s">
        <v>1836</v>
      </c>
      <c r="F127" s="150" t="s">
        <v>1837</v>
      </c>
      <c r="G127" s="151" t="s">
        <v>173</v>
      </c>
      <c r="H127" s="152">
        <v>56</v>
      </c>
      <c r="I127" s="1"/>
      <c r="J127" s="153">
        <f t="shared" si="0"/>
        <v>0</v>
      </c>
      <c r="K127" s="150" t="s">
        <v>1</v>
      </c>
      <c r="L127" s="22"/>
      <c r="M127" s="154" t="s">
        <v>1</v>
      </c>
      <c r="N127" s="155" t="s">
        <v>40</v>
      </c>
      <c r="O127" s="49"/>
      <c r="P127" s="156">
        <f t="shared" si="1"/>
        <v>0</v>
      </c>
      <c r="Q127" s="156">
        <v>0</v>
      </c>
      <c r="R127" s="156">
        <f t="shared" si="2"/>
        <v>0</v>
      </c>
      <c r="S127" s="156">
        <v>0</v>
      </c>
      <c r="T127" s="157">
        <f t="shared" si="3"/>
        <v>0</v>
      </c>
      <c r="U127" s="21"/>
      <c r="V127" s="21"/>
      <c r="W127" s="21"/>
      <c r="X127" s="21"/>
      <c r="Y127" s="21"/>
      <c r="Z127" s="21"/>
      <c r="AA127" s="21"/>
      <c r="AB127" s="21"/>
      <c r="AC127" s="21"/>
      <c r="AD127" s="21"/>
      <c r="AE127" s="21"/>
      <c r="AR127" s="158" t="s">
        <v>90</v>
      </c>
      <c r="AT127" s="158" t="s">
        <v>160</v>
      </c>
      <c r="AU127" s="158" t="s">
        <v>84</v>
      </c>
      <c r="AY127" s="8" t="s">
        <v>158</v>
      </c>
      <c r="BE127" s="159">
        <f t="shared" si="4"/>
        <v>0</v>
      </c>
      <c r="BF127" s="159">
        <f t="shared" si="5"/>
        <v>0</v>
      </c>
      <c r="BG127" s="159">
        <f t="shared" si="6"/>
        <v>0</v>
      </c>
      <c r="BH127" s="159">
        <f t="shared" si="7"/>
        <v>0</v>
      </c>
      <c r="BI127" s="159">
        <f t="shared" si="8"/>
        <v>0</v>
      </c>
      <c r="BJ127" s="8" t="s">
        <v>80</v>
      </c>
      <c r="BK127" s="159">
        <f t="shared" si="9"/>
        <v>0</v>
      </c>
      <c r="BL127" s="8" t="s">
        <v>90</v>
      </c>
      <c r="BM127" s="158" t="s">
        <v>240</v>
      </c>
    </row>
    <row r="128" spans="1:65" s="25" customFormat="1" ht="16.5" customHeight="1">
      <c r="A128" s="21"/>
      <c r="B128" s="22"/>
      <c r="C128" s="148" t="s">
        <v>112</v>
      </c>
      <c r="D128" s="148" t="s">
        <v>160</v>
      </c>
      <c r="E128" s="149" t="s">
        <v>1838</v>
      </c>
      <c r="F128" s="150" t="s">
        <v>1839</v>
      </c>
      <c r="G128" s="151" t="s">
        <v>173</v>
      </c>
      <c r="H128" s="152">
        <v>36</v>
      </c>
      <c r="I128" s="1"/>
      <c r="J128" s="153">
        <f t="shared" si="0"/>
        <v>0</v>
      </c>
      <c r="K128" s="150" t="s">
        <v>1</v>
      </c>
      <c r="L128" s="22"/>
      <c r="M128" s="154" t="s">
        <v>1</v>
      </c>
      <c r="N128" s="155" t="s">
        <v>40</v>
      </c>
      <c r="O128" s="49"/>
      <c r="P128" s="156">
        <f t="shared" si="1"/>
        <v>0</v>
      </c>
      <c r="Q128" s="156">
        <v>0</v>
      </c>
      <c r="R128" s="156">
        <f t="shared" si="2"/>
        <v>0</v>
      </c>
      <c r="S128" s="156">
        <v>0</v>
      </c>
      <c r="T128" s="157">
        <f t="shared" si="3"/>
        <v>0</v>
      </c>
      <c r="U128" s="21"/>
      <c r="V128" s="21"/>
      <c r="W128" s="21"/>
      <c r="X128" s="21"/>
      <c r="Y128" s="21"/>
      <c r="Z128" s="21"/>
      <c r="AA128" s="21"/>
      <c r="AB128" s="21"/>
      <c r="AC128" s="21"/>
      <c r="AD128" s="21"/>
      <c r="AE128" s="21"/>
      <c r="AR128" s="158" t="s">
        <v>90</v>
      </c>
      <c r="AT128" s="158" t="s">
        <v>160</v>
      </c>
      <c r="AU128" s="158" t="s">
        <v>84</v>
      </c>
      <c r="AY128" s="8" t="s">
        <v>158</v>
      </c>
      <c r="BE128" s="159">
        <f t="shared" si="4"/>
        <v>0</v>
      </c>
      <c r="BF128" s="159">
        <f t="shared" si="5"/>
        <v>0</v>
      </c>
      <c r="BG128" s="159">
        <f t="shared" si="6"/>
        <v>0</v>
      </c>
      <c r="BH128" s="159">
        <f t="shared" si="7"/>
        <v>0</v>
      </c>
      <c r="BI128" s="159">
        <f t="shared" si="8"/>
        <v>0</v>
      </c>
      <c r="BJ128" s="8" t="s">
        <v>80</v>
      </c>
      <c r="BK128" s="159">
        <f t="shared" si="9"/>
        <v>0</v>
      </c>
      <c r="BL128" s="8" t="s">
        <v>90</v>
      </c>
      <c r="BM128" s="158" t="s">
        <v>176</v>
      </c>
    </row>
    <row r="129" spans="1:65" s="25" customFormat="1" ht="16.5" customHeight="1">
      <c r="A129" s="21"/>
      <c r="B129" s="22"/>
      <c r="C129" s="148" t="s">
        <v>199</v>
      </c>
      <c r="D129" s="148" t="s">
        <v>160</v>
      </c>
      <c r="E129" s="149" t="s">
        <v>1840</v>
      </c>
      <c r="F129" s="150" t="s">
        <v>1841</v>
      </c>
      <c r="G129" s="151" t="s">
        <v>173</v>
      </c>
      <c r="H129" s="152">
        <v>38</v>
      </c>
      <c r="I129" s="1"/>
      <c r="J129" s="153">
        <f t="shared" si="0"/>
        <v>0</v>
      </c>
      <c r="K129" s="150" t="s">
        <v>1</v>
      </c>
      <c r="L129" s="22"/>
      <c r="M129" s="154" t="s">
        <v>1</v>
      </c>
      <c r="N129" s="155" t="s">
        <v>40</v>
      </c>
      <c r="O129" s="49"/>
      <c r="P129" s="156">
        <f t="shared" si="1"/>
        <v>0</v>
      </c>
      <c r="Q129" s="156">
        <v>0</v>
      </c>
      <c r="R129" s="156">
        <f t="shared" si="2"/>
        <v>0</v>
      </c>
      <c r="S129" s="156">
        <v>0</v>
      </c>
      <c r="T129" s="157">
        <f t="shared" si="3"/>
        <v>0</v>
      </c>
      <c r="U129" s="21"/>
      <c r="V129" s="21"/>
      <c r="W129" s="21"/>
      <c r="X129" s="21"/>
      <c r="Y129" s="21"/>
      <c r="Z129" s="21"/>
      <c r="AA129" s="21"/>
      <c r="AB129" s="21"/>
      <c r="AC129" s="21"/>
      <c r="AD129" s="21"/>
      <c r="AE129" s="21"/>
      <c r="AR129" s="158" t="s">
        <v>90</v>
      </c>
      <c r="AT129" s="158" t="s">
        <v>160</v>
      </c>
      <c r="AU129" s="158" t="s">
        <v>84</v>
      </c>
      <c r="AY129" s="8" t="s">
        <v>158</v>
      </c>
      <c r="BE129" s="159">
        <f t="shared" si="4"/>
        <v>0</v>
      </c>
      <c r="BF129" s="159">
        <f t="shared" si="5"/>
        <v>0</v>
      </c>
      <c r="BG129" s="159">
        <f t="shared" si="6"/>
        <v>0</v>
      </c>
      <c r="BH129" s="159">
        <f t="shared" si="7"/>
        <v>0</v>
      </c>
      <c r="BI129" s="159">
        <f t="shared" si="8"/>
        <v>0</v>
      </c>
      <c r="BJ129" s="8" t="s">
        <v>80</v>
      </c>
      <c r="BK129" s="159">
        <f t="shared" si="9"/>
        <v>0</v>
      </c>
      <c r="BL129" s="8" t="s">
        <v>90</v>
      </c>
      <c r="BM129" s="158" t="s">
        <v>301</v>
      </c>
    </row>
    <row r="130" spans="1:65" s="25" customFormat="1" ht="16.5" customHeight="1">
      <c r="A130" s="21"/>
      <c r="B130" s="22"/>
      <c r="C130" s="148" t="s">
        <v>213</v>
      </c>
      <c r="D130" s="148" t="s">
        <v>160</v>
      </c>
      <c r="E130" s="149" t="s">
        <v>1842</v>
      </c>
      <c r="F130" s="150" t="s">
        <v>1843</v>
      </c>
      <c r="G130" s="151" t="s">
        <v>173</v>
      </c>
      <c r="H130" s="152">
        <v>8</v>
      </c>
      <c r="I130" s="1"/>
      <c r="J130" s="153">
        <f t="shared" si="0"/>
        <v>0</v>
      </c>
      <c r="K130" s="150" t="s">
        <v>1</v>
      </c>
      <c r="L130" s="22"/>
      <c r="M130" s="154" t="s">
        <v>1</v>
      </c>
      <c r="N130" s="155" t="s">
        <v>40</v>
      </c>
      <c r="O130" s="49"/>
      <c r="P130" s="156">
        <f t="shared" si="1"/>
        <v>0</v>
      </c>
      <c r="Q130" s="156">
        <v>0</v>
      </c>
      <c r="R130" s="156">
        <f t="shared" si="2"/>
        <v>0</v>
      </c>
      <c r="S130" s="156">
        <v>0</v>
      </c>
      <c r="T130" s="157">
        <f t="shared" si="3"/>
        <v>0</v>
      </c>
      <c r="U130" s="21"/>
      <c r="V130" s="21"/>
      <c r="W130" s="21"/>
      <c r="X130" s="21"/>
      <c r="Y130" s="21"/>
      <c r="Z130" s="21"/>
      <c r="AA130" s="21"/>
      <c r="AB130" s="21"/>
      <c r="AC130" s="21"/>
      <c r="AD130" s="21"/>
      <c r="AE130" s="21"/>
      <c r="AR130" s="158" t="s">
        <v>90</v>
      </c>
      <c r="AT130" s="158" t="s">
        <v>160</v>
      </c>
      <c r="AU130" s="158" t="s">
        <v>84</v>
      </c>
      <c r="AY130" s="8" t="s">
        <v>158</v>
      </c>
      <c r="BE130" s="159">
        <f t="shared" si="4"/>
        <v>0</v>
      </c>
      <c r="BF130" s="159">
        <f t="shared" si="5"/>
        <v>0</v>
      </c>
      <c r="BG130" s="159">
        <f t="shared" si="6"/>
        <v>0</v>
      </c>
      <c r="BH130" s="159">
        <f t="shared" si="7"/>
        <v>0</v>
      </c>
      <c r="BI130" s="159">
        <f t="shared" si="8"/>
        <v>0</v>
      </c>
      <c r="BJ130" s="8" t="s">
        <v>80</v>
      </c>
      <c r="BK130" s="159">
        <f t="shared" si="9"/>
        <v>0</v>
      </c>
      <c r="BL130" s="8" t="s">
        <v>90</v>
      </c>
      <c r="BM130" s="158" t="s">
        <v>403</v>
      </c>
    </row>
    <row r="131" spans="1:65" s="25" customFormat="1" ht="16.5" customHeight="1">
      <c r="A131" s="21"/>
      <c r="B131" s="22"/>
      <c r="C131" s="148" t="s">
        <v>230</v>
      </c>
      <c r="D131" s="148" t="s">
        <v>160</v>
      </c>
      <c r="E131" s="149" t="s">
        <v>1844</v>
      </c>
      <c r="F131" s="150" t="s">
        <v>1845</v>
      </c>
      <c r="G131" s="151" t="s">
        <v>173</v>
      </c>
      <c r="H131" s="152">
        <v>8</v>
      </c>
      <c r="I131" s="1"/>
      <c r="J131" s="153">
        <f t="shared" si="0"/>
        <v>0</v>
      </c>
      <c r="K131" s="150" t="s">
        <v>1</v>
      </c>
      <c r="L131" s="22"/>
      <c r="M131" s="154" t="s">
        <v>1</v>
      </c>
      <c r="N131" s="155" t="s">
        <v>40</v>
      </c>
      <c r="O131" s="49"/>
      <c r="P131" s="156">
        <f t="shared" si="1"/>
        <v>0</v>
      </c>
      <c r="Q131" s="156">
        <v>0</v>
      </c>
      <c r="R131" s="156">
        <f t="shared" si="2"/>
        <v>0</v>
      </c>
      <c r="S131" s="156">
        <v>0</v>
      </c>
      <c r="T131" s="157">
        <f t="shared" si="3"/>
        <v>0</v>
      </c>
      <c r="U131" s="21"/>
      <c r="V131" s="21"/>
      <c r="W131" s="21"/>
      <c r="X131" s="21"/>
      <c r="Y131" s="21"/>
      <c r="Z131" s="21"/>
      <c r="AA131" s="21"/>
      <c r="AB131" s="21"/>
      <c r="AC131" s="21"/>
      <c r="AD131" s="21"/>
      <c r="AE131" s="21"/>
      <c r="AR131" s="158" t="s">
        <v>90</v>
      </c>
      <c r="AT131" s="158" t="s">
        <v>160</v>
      </c>
      <c r="AU131" s="158" t="s">
        <v>84</v>
      </c>
      <c r="AY131" s="8" t="s">
        <v>158</v>
      </c>
      <c r="BE131" s="159">
        <f t="shared" si="4"/>
        <v>0</v>
      </c>
      <c r="BF131" s="159">
        <f t="shared" si="5"/>
        <v>0</v>
      </c>
      <c r="BG131" s="159">
        <f t="shared" si="6"/>
        <v>0</v>
      </c>
      <c r="BH131" s="159">
        <f t="shared" si="7"/>
        <v>0</v>
      </c>
      <c r="BI131" s="159">
        <f t="shared" si="8"/>
        <v>0</v>
      </c>
      <c r="BJ131" s="8" t="s">
        <v>80</v>
      </c>
      <c r="BK131" s="159">
        <f t="shared" si="9"/>
        <v>0</v>
      </c>
      <c r="BL131" s="8" t="s">
        <v>90</v>
      </c>
      <c r="BM131" s="158" t="s">
        <v>414</v>
      </c>
    </row>
    <row r="132" spans="1:65" s="25" customFormat="1" ht="24.2" customHeight="1">
      <c r="A132" s="21"/>
      <c r="B132" s="22"/>
      <c r="C132" s="148" t="s">
        <v>240</v>
      </c>
      <c r="D132" s="148" t="s">
        <v>160</v>
      </c>
      <c r="E132" s="149" t="s">
        <v>1846</v>
      </c>
      <c r="F132" s="150" t="s">
        <v>1847</v>
      </c>
      <c r="G132" s="151" t="s">
        <v>173</v>
      </c>
      <c r="H132" s="152">
        <v>2</v>
      </c>
      <c r="I132" s="1"/>
      <c r="J132" s="153">
        <f t="shared" si="0"/>
        <v>0</v>
      </c>
      <c r="K132" s="150" t="s">
        <v>1</v>
      </c>
      <c r="L132" s="22"/>
      <c r="M132" s="154" t="s">
        <v>1</v>
      </c>
      <c r="N132" s="155" t="s">
        <v>40</v>
      </c>
      <c r="O132" s="49"/>
      <c r="P132" s="156">
        <f t="shared" si="1"/>
        <v>0</v>
      </c>
      <c r="Q132" s="156">
        <v>0</v>
      </c>
      <c r="R132" s="156">
        <f t="shared" si="2"/>
        <v>0</v>
      </c>
      <c r="S132" s="156">
        <v>0</v>
      </c>
      <c r="T132" s="157">
        <f t="shared" si="3"/>
        <v>0</v>
      </c>
      <c r="U132" s="21"/>
      <c r="V132" s="21"/>
      <c r="W132" s="21"/>
      <c r="X132" s="21"/>
      <c r="Y132" s="21"/>
      <c r="Z132" s="21"/>
      <c r="AA132" s="21"/>
      <c r="AB132" s="21"/>
      <c r="AC132" s="21"/>
      <c r="AD132" s="21"/>
      <c r="AE132" s="21"/>
      <c r="AR132" s="158" t="s">
        <v>90</v>
      </c>
      <c r="AT132" s="158" t="s">
        <v>160</v>
      </c>
      <c r="AU132" s="158" t="s">
        <v>84</v>
      </c>
      <c r="AY132" s="8" t="s">
        <v>158</v>
      </c>
      <c r="BE132" s="159">
        <f t="shared" si="4"/>
        <v>0</v>
      </c>
      <c r="BF132" s="159">
        <f t="shared" si="5"/>
        <v>0</v>
      </c>
      <c r="BG132" s="159">
        <f t="shared" si="6"/>
        <v>0</v>
      </c>
      <c r="BH132" s="159">
        <f t="shared" si="7"/>
        <v>0</v>
      </c>
      <c r="BI132" s="159">
        <f t="shared" si="8"/>
        <v>0</v>
      </c>
      <c r="BJ132" s="8" t="s">
        <v>80</v>
      </c>
      <c r="BK132" s="159">
        <f t="shared" si="9"/>
        <v>0</v>
      </c>
      <c r="BL132" s="8" t="s">
        <v>90</v>
      </c>
      <c r="BM132" s="158" t="s">
        <v>426</v>
      </c>
    </row>
    <row r="133" spans="1:65" s="25" customFormat="1" ht="16.5" customHeight="1">
      <c r="A133" s="21"/>
      <c r="B133" s="22"/>
      <c r="C133" s="148" t="s">
        <v>250</v>
      </c>
      <c r="D133" s="148" t="s">
        <v>160</v>
      </c>
      <c r="E133" s="149" t="s">
        <v>1848</v>
      </c>
      <c r="F133" s="150" t="s">
        <v>1849</v>
      </c>
      <c r="G133" s="151" t="s">
        <v>173</v>
      </c>
      <c r="H133" s="152">
        <v>15</v>
      </c>
      <c r="I133" s="1"/>
      <c r="J133" s="153">
        <f t="shared" si="0"/>
        <v>0</v>
      </c>
      <c r="K133" s="150" t="s">
        <v>1</v>
      </c>
      <c r="L133" s="22"/>
      <c r="M133" s="154" t="s">
        <v>1</v>
      </c>
      <c r="N133" s="155" t="s">
        <v>40</v>
      </c>
      <c r="O133" s="49"/>
      <c r="P133" s="156">
        <f t="shared" si="1"/>
        <v>0</v>
      </c>
      <c r="Q133" s="156">
        <v>0</v>
      </c>
      <c r="R133" s="156">
        <f t="shared" si="2"/>
        <v>0</v>
      </c>
      <c r="S133" s="156">
        <v>0</v>
      </c>
      <c r="T133" s="157">
        <f t="shared" si="3"/>
        <v>0</v>
      </c>
      <c r="U133" s="21"/>
      <c r="V133" s="21"/>
      <c r="W133" s="21"/>
      <c r="X133" s="21"/>
      <c r="Y133" s="21"/>
      <c r="Z133" s="21"/>
      <c r="AA133" s="21"/>
      <c r="AB133" s="21"/>
      <c r="AC133" s="21"/>
      <c r="AD133" s="21"/>
      <c r="AE133" s="21"/>
      <c r="AR133" s="158" t="s">
        <v>90</v>
      </c>
      <c r="AT133" s="158" t="s">
        <v>160</v>
      </c>
      <c r="AU133" s="158" t="s">
        <v>84</v>
      </c>
      <c r="AY133" s="8" t="s">
        <v>158</v>
      </c>
      <c r="BE133" s="159">
        <f t="shared" si="4"/>
        <v>0</v>
      </c>
      <c r="BF133" s="159">
        <f t="shared" si="5"/>
        <v>0</v>
      </c>
      <c r="BG133" s="159">
        <f t="shared" si="6"/>
        <v>0</v>
      </c>
      <c r="BH133" s="159">
        <f t="shared" si="7"/>
        <v>0</v>
      </c>
      <c r="BI133" s="159">
        <f t="shared" si="8"/>
        <v>0</v>
      </c>
      <c r="BJ133" s="8" t="s">
        <v>80</v>
      </c>
      <c r="BK133" s="159">
        <f t="shared" si="9"/>
        <v>0</v>
      </c>
      <c r="BL133" s="8" t="s">
        <v>90</v>
      </c>
      <c r="BM133" s="158" t="s">
        <v>442</v>
      </c>
    </row>
    <row r="134" spans="1:65" s="25" customFormat="1" ht="16.5" customHeight="1">
      <c r="A134" s="21"/>
      <c r="B134" s="22"/>
      <c r="C134" s="148" t="s">
        <v>176</v>
      </c>
      <c r="D134" s="148" t="s">
        <v>160</v>
      </c>
      <c r="E134" s="149" t="s">
        <v>1850</v>
      </c>
      <c r="F134" s="150" t="s">
        <v>1851</v>
      </c>
      <c r="G134" s="151" t="s">
        <v>253</v>
      </c>
      <c r="H134" s="152">
        <v>200</v>
      </c>
      <c r="I134" s="1"/>
      <c r="J134" s="153">
        <f t="shared" si="0"/>
        <v>0</v>
      </c>
      <c r="K134" s="150" t="s">
        <v>1</v>
      </c>
      <c r="L134" s="22"/>
      <c r="M134" s="154" t="s">
        <v>1</v>
      </c>
      <c r="N134" s="155" t="s">
        <v>40</v>
      </c>
      <c r="O134" s="49"/>
      <c r="P134" s="156">
        <f t="shared" si="1"/>
        <v>0</v>
      </c>
      <c r="Q134" s="156">
        <v>0</v>
      </c>
      <c r="R134" s="156">
        <f t="shared" si="2"/>
        <v>0</v>
      </c>
      <c r="S134" s="156">
        <v>0</v>
      </c>
      <c r="T134" s="157">
        <f t="shared" si="3"/>
        <v>0</v>
      </c>
      <c r="U134" s="21"/>
      <c r="V134" s="21"/>
      <c r="W134" s="21"/>
      <c r="X134" s="21"/>
      <c r="Y134" s="21"/>
      <c r="Z134" s="21"/>
      <c r="AA134" s="21"/>
      <c r="AB134" s="21"/>
      <c r="AC134" s="21"/>
      <c r="AD134" s="21"/>
      <c r="AE134" s="21"/>
      <c r="AR134" s="158" t="s">
        <v>90</v>
      </c>
      <c r="AT134" s="158" t="s">
        <v>160</v>
      </c>
      <c r="AU134" s="158" t="s">
        <v>84</v>
      </c>
      <c r="AY134" s="8" t="s">
        <v>158</v>
      </c>
      <c r="BE134" s="159">
        <f t="shared" si="4"/>
        <v>0</v>
      </c>
      <c r="BF134" s="159">
        <f t="shared" si="5"/>
        <v>0</v>
      </c>
      <c r="BG134" s="159">
        <f t="shared" si="6"/>
        <v>0</v>
      </c>
      <c r="BH134" s="159">
        <f t="shared" si="7"/>
        <v>0</v>
      </c>
      <c r="BI134" s="159">
        <f t="shared" si="8"/>
        <v>0</v>
      </c>
      <c r="BJ134" s="8" t="s">
        <v>80</v>
      </c>
      <c r="BK134" s="159">
        <f t="shared" si="9"/>
        <v>0</v>
      </c>
      <c r="BL134" s="8" t="s">
        <v>90</v>
      </c>
      <c r="BM134" s="158" t="s">
        <v>456</v>
      </c>
    </row>
    <row r="135" spans="1:65" s="25" customFormat="1" ht="16.5" customHeight="1">
      <c r="A135" s="21"/>
      <c r="B135" s="22"/>
      <c r="C135" s="148" t="s">
        <v>262</v>
      </c>
      <c r="D135" s="148" t="s">
        <v>160</v>
      </c>
      <c r="E135" s="149" t="s">
        <v>1852</v>
      </c>
      <c r="F135" s="150" t="s">
        <v>1853</v>
      </c>
      <c r="G135" s="151" t="s">
        <v>253</v>
      </c>
      <c r="H135" s="152">
        <v>240</v>
      </c>
      <c r="I135" s="1"/>
      <c r="J135" s="153">
        <f t="shared" si="0"/>
        <v>0</v>
      </c>
      <c r="K135" s="150" t="s">
        <v>1</v>
      </c>
      <c r="L135" s="22"/>
      <c r="M135" s="154" t="s">
        <v>1</v>
      </c>
      <c r="N135" s="155" t="s">
        <v>40</v>
      </c>
      <c r="O135" s="49"/>
      <c r="P135" s="156">
        <f t="shared" si="1"/>
        <v>0</v>
      </c>
      <c r="Q135" s="156">
        <v>0</v>
      </c>
      <c r="R135" s="156">
        <f t="shared" si="2"/>
        <v>0</v>
      </c>
      <c r="S135" s="156">
        <v>0</v>
      </c>
      <c r="T135" s="157">
        <f t="shared" si="3"/>
        <v>0</v>
      </c>
      <c r="U135" s="21"/>
      <c r="V135" s="21"/>
      <c r="W135" s="21"/>
      <c r="X135" s="21"/>
      <c r="Y135" s="21"/>
      <c r="Z135" s="21"/>
      <c r="AA135" s="21"/>
      <c r="AB135" s="21"/>
      <c r="AC135" s="21"/>
      <c r="AD135" s="21"/>
      <c r="AE135" s="21"/>
      <c r="AR135" s="158" t="s">
        <v>90</v>
      </c>
      <c r="AT135" s="158" t="s">
        <v>160</v>
      </c>
      <c r="AU135" s="158" t="s">
        <v>84</v>
      </c>
      <c r="AY135" s="8" t="s">
        <v>158</v>
      </c>
      <c r="BE135" s="159">
        <f t="shared" si="4"/>
        <v>0</v>
      </c>
      <c r="BF135" s="159">
        <f t="shared" si="5"/>
        <v>0</v>
      </c>
      <c r="BG135" s="159">
        <f t="shared" si="6"/>
        <v>0</v>
      </c>
      <c r="BH135" s="159">
        <f t="shared" si="7"/>
        <v>0</v>
      </c>
      <c r="BI135" s="159">
        <f t="shared" si="8"/>
        <v>0</v>
      </c>
      <c r="BJ135" s="8" t="s">
        <v>80</v>
      </c>
      <c r="BK135" s="159">
        <f t="shared" si="9"/>
        <v>0</v>
      </c>
      <c r="BL135" s="8" t="s">
        <v>90</v>
      </c>
      <c r="BM135" s="158" t="s">
        <v>501</v>
      </c>
    </row>
    <row r="136" spans="1:65" s="25" customFormat="1" ht="16.5" customHeight="1">
      <c r="A136" s="21"/>
      <c r="B136" s="22"/>
      <c r="C136" s="148" t="s">
        <v>301</v>
      </c>
      <c r="D136" s="148" t="s">
        <v>160</v>
      </c>
      <c r="E136" s="149" t="s">
        <v>1854</v>
      </c>
      <c r="F136" s="150" t="s">
        <v>1855</v>
      </c>
      <c r="G136" s="151" t="s">
        <v>253</v>
      </c>
      <c r="H136" s="152">
        <v>30</v>
      </c>
      <c r="I136" s="1"/>
      <c r="J136" s="153">
        <f t="shared" si="0"/>
        <v>0</v>
      </c>
      <c r="K136" s="150" t="s">
        <v>1</v>
      </c>
      <c r="L136" s="22"/>
      <c r="M136" s="154" t="s">
        <v>1</v>
      </c>
      <c r="N136" s="155" t="s">
        <v>40</v>
      </c>
      <c r="O136" s="49"/>
      <c r="P136" s="156">
        <f t="shared" si="1"/>
        <v>0</v>
      </c>
      <c r="Q136" s="156">
        <v>0</v>
      </c>
      <c r="R136" s="156">
        <f t="shared" si="2"/>
        <v>0</v>
      </c>
      <c r="S136" s="156">
        <v>0</v>
      </c>
      <c r="T136" s="157">
        <f t="shared" si="3"/>
        <v>0</v>
      </c>
      <c r="U136" s="21"/>
      <c r="V136" s="21"/>
      <c r="W136" s="21"/>
      <c r="X136" s="21"/>
      <c r="Y136" s="21"/>
      <c r="Z136" s="21"/>
      <c r="AA136" s="21"/>
      <c r="AB136" s="21"/>
      <c r="AC136" s="21"/>
      <c r="AD136" s="21"/>
      <c r="AE136" s="21"/>
      <c r="AR136" s="158" t="s">
        <v>90</v>
      </c>
      <c r="AT136" s="158" t="s">
        <v>160</v>
      </c>
      <c r="AU136" s="158" t="s">
        <v>84</v>
      </c>
      <c r="AY136" s="8" t="s">
        <v>158</v>
      </c>
      <c r="BE136" s="159">
        <f t="shared" si="4"/>
        <v>0</v>
      </c>
      <c r="BF136" s="159">
        <f t="shared" si="5"/>
        <v>0</v>
      </c>
      <c r="BG136" s="159">
        <f t="shared" si="6"/>
        <v>0</v>
      </c>
      <c r="BH136" s="159">
        <f t="shared" si="7"/>
        <v>0</v>
      </c>
      <c r="BI136" s="159">
        <f t="shared" si="8"/>
        <v>0</v>
      </c>
      <c r="BJ136" s="8" t="s">
        <v>80</v>
      </c>
      <c r="BK136" s="159">
        <f t="shared" si="9"/>
        <v>0</v>
      </c>
      <c r="BL136" s="8" t="s">
        <v>90</v>
      </c>
      <c r="BM136" s="158" t="s">
        <v>509</v>
      </c>
    </row>
    <row r="137" spans="1:65" s="25" customFormat="1" ht="21.75" customHeight="1">
      <c r="A137" s="21"/>
      <c r="B137" s="22"/>
      <c r="C137" s="148" t="s">
        <v>8</v>
      </c>
      <c r="D137" s="148" t="s">
        <v>160</v>
      </c>
      <c r="E137" s="149" t="s">
        <v>1856</v>
      </c>
      <c r="F137" s="150" t="s">
        <v>1857</v>
      </c>
      <c r="G137" s="151" t="s">
        <v>173</v>
      </c>
      <c r="H137" s="152">
        <v>15</v>
      </c>
      <c r="I137" s="1"/>
      <c r="J137" s="153">
        <f t="shared" si="0"/>
        <v>0</v>
      </c>
      <c r="K137" s="150" t="s">
        <v>1</v>
      </c>
      <c r="L137" s="22"/>
      <c r="M137" s="154" t="s">
        <v>1</v>
      </c>
      <c r="N137" s="155" t="s">
        <v>40</v>
      </c>
      <c r="O137" s="49"/>
      <c r="P137" s="156">
        <f t="shared" si="1"/>
        <v>0</v>
      </c>
      <c r="Q137" s="156">
        <v>0</v>
      </c>
      <c r="R137" s="156">
        <f t="shared" si="2"/>
        <v>0</v>
      </c>
      <c r="S137" s="156">
        <v>0</v>
      </c>
      <c r="T137" s="157">
        <f t="shared" si="3"/>
        <v>0</v>
      </c>
      <c r="U137" s="21"/>
      <c r="V137" s="21"/>
      <c r="W137" s="21"/>
      <c r="X137" s="21"/>
      <c r="Y137" s="21"/>
      <c r="Z137" s="21"/>
      <c r="AA137" s="21"/>
      <c r="AB137" s="21"/>
      <c r="AC137" s="21"/>
      <c r="AD137" s="21"/>
      <c r="AE137" s="21"/>
      <c r="AR137" s="158" t="s">
        <v>90</v>
      </c>
      <c r="AT137" s="158" t="s">
        <v>160</v>
      </c>
      <c r="AU137" s="158" t="s">
        <v>84</v>
      </c>
      <c r="AY137" s="8" t="s">
        <v>158</v>
      </c>
      <c r="BE137" s="159">
        <f t="shared" si="4"/>
        <v>0</v>
      </c>
      <c r="BF137" s="159">
        <f t="shared" si="5"/>
        <v>0</v>
      </c>
      <c r="BG137" s="159">
        <f t="shared" si="6"/>
        <v>0</v>
      </c>
      <c r="BH137" s="159">
        <f t="shared" si="7"/>
        <v>0</v>
      </c>
      <c r="BI137" s="159">
        <f t="shared" si="8"/>
        <v>0</v>
      </c>
      <c r="BJ137" s="8" t="s">
        <v>80</v>
      </c>
      <c r="BK137" s="159">
        <f t="shared" si="9"/>
        <v>0</v>
      </c>
      <c r="BL137" s="8" t="s">
        <v>90</v>
      </c>
      <c r="BM137" s="158" t="s">
        <v>519</v>
      </c>
    </row>
    <row r="138" spans="1:65" s="25" customFormat="1" ht="21.75" customHeight="1">
      <c r="A138" s="21"/>
      <c r="B138" s="22"/>
      <c r="C138" s="148" t="s">
        <v>403</v>
      </c>
      <c r="D138" s="148" t="s">
        <v>160</v>
      </c>
      <c r="E138" s="149" t="s">
        <v>1858</v>
      </c>
      <c r="F138" s="150" t="s">
        <v>1859</v>
      </c>
      <c r="G138" s="151" t="s">
        <v>173</v>
      </c>
      <c r="H138" s="152">
        <v>2</v>
      </c>
      <c r="I138" s="1"/>
      <c r="J138" s="153">
        <f t="shared" si="0"/>
        <v>0</v>
      </c>
      <c r="K138" s="150" t="s">
        <v>1</v>
      </c>
      <c r="L138" s="22"/>
      <c r="M138" s="154" t="s">
        <v>1</v>
      </c>
      <c r="N138" s="155" t="s">
        <v>40</v>
      </c>
      <c r="O138" s="49"/>
      <c r="P138" s="156">
        <f t="shared" si="1"/>
        <v>0</v>
      </c>
      <c r="Q138" s="156">
        <v>0</v>
      </c>
      <c r="R138" s="156">
        <f t="shared" si="2"/>
        <v>0</v>
      </c>
      <c r="S138" s="156">
        <v>0</v>
      </c>
      <c r="T138" s="157">
        <f t="shared" si="3"/>
        <v>0</v>
      </c>
      <c r="U138" s="21"/>
      <c r="V138" s="21"/>
      <c r="W138" s="21"/>
      <c r="X138" s="21"/>
      <c r="Y138" s="21"/>
      <c r="Z138" s="21"/>
      <c r="AA138" s="21"/>
      <c r="AB138" s="21"/>
      <c r="AC138" s="21"/>
      <c r="AD138" s="21"/>
      <c r="AE138" s="21"/>
      <c r="AR138" s="158" t="s">
        <v>90</v>
      </c>
      <c r="AT138" s="158" t="s">
        <v>160</v>
      </c>
      <c r="AU138" s="158" t="s">
        <v>84</v>
      </c>
      <c r="AY138" s="8" t="s">
        <v>158</v>
      </c>
      <c r="BE138" s="159">
        <f t="shared" si="4"/>
        <v>0</v>
      </c>
      <c r="BF138" s="159">
        <f t="shared" si="5"/>
        <v>0</v>
      </c>
      <c r="BG138" s="159">
        <f t="shared" si="6"/>
        <v>0</v>
      </c>
      <c r="BH138" s="159">
        <f t="shared" si="7"/>
        <v>0</v>
      </c>
      <c r="BI138" s="159">
        <f t="shared" si="8"/>
        <v>0</v>
      </c>
      <c r="BJ138" s="8" t="s">
        <v>80</v>
      </c>
      <c r="BK138" s="159">
        <f t="shared" si="9"/>
        <v>0</v>
      </c>
      <c r="BL138" s="8" t="s">
        <v>90</v>
      </c>
      <c r="BM138" s="158" t="s">
        <v>527</v>
      </c>
    </row>
    <row r="139" spans="1:65" s="25" customFormat="1" ht="16.5" customHeight="1">
      <c r="A139" s="21"/>
      <c r="B139" s="22"/>
      <c r="C139" s="148" t="s">
        <v>408</v>
      </c>
      <c r="D139" s="148" t="s">
        <v>160</v>
      </c>
      <c r="E139" s="149" t="s">
        <v>1844</v>
      </c>
      <c r="F139" s="150" t="s">
        <v>1845</v>
      </c>
      <c r="G139" s="151" t="s">
        <v>173</v>
      </c>
      <c r="H139" s="152">
        <v>15</v>
      </c>
      <c r="I139" s="1"/>
      <c r="J139" s="153">
        <f t="shared" si="0"/>
        <v>0</v>
      </c>
      <c r="K139" s="150" t="s">
        <v>1</v>
      </c>
      <c r="L139" s="22"/>
      <c r="M139" s="154" t="s">
        <v>1</v>
      </c>
      <c r="N139" s="155" t="s">
        <v>40</v>
      </c>
      <c r="O139" s="49"/>
      <c r="P139" s="156">
        <f t="shared" si="1"/>
        <v>0</v>
      </c>
      <c r="Q139" s="156">
        <v>0</v>
      </c>
      <c r="R139" s="156">
        <f t="shared" si="2"/>
        <v>0</v>
      </c>
      <c r="S139" s="156">
        <v>0</v>
      </c>
      <c r="T139" s="157">
        <f t="shared" si="3"/>
        <v>0</v>
      </c>
      <c r="U139" s="21"/>
      <c r="V139" s="21"/>
      <c r="W139" s="21"/>
      <c r="X139" s="21"/>
      <c r="Y139" s="21"/>
      <c r="Z139" s="21"/>
      <c r="AA139" s="21"/>
      <c r="AB139" s="21"/>
      <c r="AC139" s="21"/>
      <c r="AD139" s="21"/>
      <c r="AE139" s="21"/>
      <c r="AR139" s="158" t="s">
        <v>90</v>
      </c>
      <c r="AT139" s="158" t="s">
        <v>160</v>
      </c>
      <c r="AU139" s="158" t="s">
        <v>84</v>
      </c>
      <c r="AY139" s="8" t="s">
        <v>158</v>
      </c>
      <c r="BE139" s="159">
        <f t="shared" si="4"/>
        <v>0</v>
      </c>
      <c r="BF139" s="159">
        <f t="shared" si="5"/>
        <v>0</v>
      </c>
      <c r="BG139" s="159">
        <f t="shared" si="6"/>
        <v>0</v>
      </c>
      <c r="BH139" s="159">
        <f t="shared" si="7"/>
        <v>0</v>
      </c>
      <c r="BI139" s="159">
        <f t="shared" si="8"/>
        <v>0</v>
      </c>
      <c r="BJ139" s="8" t="s">
        <v>80</v>
      </c>
      <c r="BK139" s="159">
        <f t="shared" si="9"/>
        <v>0</v>
      </c>
      <c r="BL139" s="8" t="s">
        <v>90</v>
      </c>
      <c r="BM139" s="158" t="s">
        <v>536</v>
      </c>
    </row>
    <row r="140" spans="1:65" s="25" customFormat="1" ht="16.5" customHeight="1">
      <c r="A140" s="21"/>
      <c r="B140" s="22"/>
      <c r="C140" s="148" t="s">
        <v>414</v>
      </c>
      <c r="D140" s="148" t="s">
        <v>160</v>
      </c>
      <c r="E140" s="149" t="s">
        <v>1860</v>
      </c>
      <c r="F140" s="150" t="s">
        <v>1861</v>
      </c>
      <c r="G140" s="151" t="s">
        <v>173</v>
      </c>
      <c r="H140" s="152">
        <v>2</v>
      </c>
      <c r="I140" s="1"/>
      <c r="J140" s="153">
        <f t="shared" si="0"/>
        <v>0</v>
      </c>
      <c r="K140" s="150" t="s">
        <v>1</v>
      </c>
      <c r="L140" s="22"/>
      <c r="M140" s="154" t="s">
        <v>1</v>
      </c>
      <c r="N140" s="155" t="s">
        <v>40</v>
      </c>
      <c r="O140" s="49"/>
      <c r="P140" s="156">
        <f t="shared" si="1"/>
        <v>0</v>
      </c>
      <c r="Q140" s="156">
        <v>0</v>
      </c>
      <c r="R140" s="156">
        <f t="shared" si="2"/>
        <v>0</v>
      </c>
      <c r="S140" s="156">
        <v>0</v>
      </c>
      <c r="T140" s="157">
        <f t="shared" si="3"/>
        <v>0</v>
      </c>
      <c r="U140" s="21"/>
      <c r="V140" s="21"/>
      <c r="W140" s="21"/>
      <c r="X140" s="21"/>
      <c r="Y140" s="21"/>
      <c r="Z140" s="21"/>
      <c r="AA140" s="21"/>
      <c r="AB140" s="21"/>
      <c r="AC140" s="21"/>
      <c r="AD140" s="21"/>
      <c r="AE140" s="21"/>
      <c r="AR140" s="158" t="s">
        <v>90</v>
      </c>
      <c r="AT140" s="158" t="s">
        <v>160</v>
      </c>
      <c r="AU140" s="158" t="s">
        <v>84</v>
      </c>
      <c r="AY140" s="8" t="s">
        <v>158</v>
      </c>
      <c r="BE140" s="159">
        <f t="shared" si="4"/>
        <v>0</v>
      </c>
      <c r="BF140" s="159">
        <f t="shared" si="5"/>
        <v>0</v>
      </c>
      <c r="BG140" s="159">
        <f t="shared" si="6"/>
        <v>0</v>
      </c>
      <c r="BH140" s="159">
        <f t="shared" si="7"/>
        <v>0</v>
      </c>
      <c r="BI140" s="159">
        <f t="shared" si="8"/>
        <v>0</v>
      </c>
      <c r="BJ140" s="8" t="s">
        <v>80</v>
      </c>
      <c r="BK140" s="159">
        <f t="shared" si="9"/>
        <v>0</v>
      </c>
      <c r="BL140" s="8" t="s">
        <v>90</v>
      </c>
      <c r="BM140" s="158" t="s">
        <v>544</v>
      </c>
    </row>
    <row r="141" spans="1:65" s="25" customFormat="1" ht="16.5" customHeight="1">
      <c r="A141" s="21"/>
      <c r="B141" s="22"/>
      <c r="C141" s="148" t="s">
        <v>420</v>
      </c>
      <c r="D141" s="148" t="s">
        <v>160</v>
      </c>
      <c r="E141" s="149" t="s">
        <v>1862</v>
      </c>
      <c r="F141" s="150" t="s">
        <v>1863</v>
      </c>
      <c r="G141" s="151" t="s">
        <v>253</v>
      </c>
      <c r="H141" s="152">
        <v>470</v>
      </c>
      <c r="I141" s="1"/>
      <c r="J141" s="153">
        <f t="shared" si="0"/>
        <v>0</v>
      </c>
      <c r="K141" s="150" t="s">
        <v>1</v>
      </c>
      <c r="L141" s="22"/>
      <c r="M141" s="154" t="s">
        <v>1</v>
      </c>
      <c r="N141" s="155" t="s">
        <v>40</v>
      </c>
      <c r="O141" s="49"/>
      <c r="P141" s="156">
        <f t="shared" si="1"/>
        <v>0</v>
      </c>
      <c r="Q141" s="156">
        <v>0</v>
      </c>
      <c r="R141" s="156">
        <f t="shared" si="2"/>
        <v>0</v>
      </c>
      <c r="S141" s="156">
        <v>0</v>
      </c>
      <c r="T141" s="157">
        <f t="shared" si="3"/>
        <v>0</v>
      </c>
      <c r="U141" s="21"/>
      <c r="V141" s="21"/>
      <c r="W141" s="21"/>
      <c r="X141" s="21"/>
      <c r="Y141" s="21"/>
      <c r="Z141" s="21"/>
      <c r="AA141" s="21"/>
      <c r="AB141" s="21"/>
      <c r="AC141" s="21"/>
      <c r="AD141" s="21"/>
      <c r="AE141" s="21"/>
      <c r="AR141" s="158" t="s">
        <v>90</v>
      </c>
      <c r="AT141" s="158" t="s">
        <v>160</v>
      </c>
      <c r="AU141" s="158" t="s">
        <v>84</v>
      </c>
      <c r="AY141" s="8" t="s">
        <v>158</v>
      </c>
      <c r="BE141" s="159">
        <f t="shared" si="4"/>
        <v>0</v>
      </c>
      <c r="BF141" s="159">
        <f t="shared" si="5"/>
        <v>0</v>
      </c>
      <c r="BG141" s="159">
        <f t="shared" si="6"/>
        <v>0</v>
      </c>
      <c r="BH141" s="159">
        <f t="shared" si="7"/>
        <v>0</v>
      </c>
      <c r="BI141" s="159">
        <f t="shared" si="8"/>
        <v>0</v>
      </c>
      <c r="BJ141" s="8" t="s">
        <v>80</v>
      </c>
      <c r="BK141" s="159">
        <f t="shared" si="9"/>
        <v>0</v>
      </c>
      <c r="BL141" s="8" t="s">
        <v>90</v>
      </c>
      <c r="BM141" s="158" t="s">
        <v>554</v>
      </c>
    </row>
    <row r="142" spans="1:65" s="25" customFormat="1" ht="21.75" customHeight="1">
      <c r="A142" s="21"/>
      <c r="B142" s="22"/>
      <c r="C142" s="148" t="s">
        <v>426</v>
      </c>
      <c r="D142" s="148" t="s">
        <v>160</v>
      </c>
      <c r="E142" s="149" t="s">
        <v>1864</v>
      </c>
      <c r="F142" s="150" t="s">
        <v>1865</v>
      </c>
      <c r="G142" s="151" t="s">
        <v>183</v>
      </c>
      <c r="H142" s="152">
        <v>0.46899999999999997</v>
      </c>
      <c r="I142" s="1"/>
      <c r="J142" s="153">
        <f t="shared" si="0"/>
        <v>0</v>
      </c>
      <c r="K142" s="150" t="s">
        <v>1</v>
      </c>
      <c r="L142" s="22"/>
      <c r="M142" s="154" t="s">
        <v>1</v>
      </c>
      <c r="N142" s="155" t="s">
        <v>40</v>
      </c>
      <c r="O142" s="49"/>
      <c r="P142" s="156">
        <f t="shared" si="1"/>
        <v>0</v>
      </c>
      <c r="Q142" s="156">
        <v>0</v>
      </c>
      <c r="R142" s="156">
        <f t="shared" si="2"/>
        <v>0</v>
      </c>
      <c r="S142" s="156">
        <v>0</v>
      </c>
      <c r="T142" s="157">
        <f t="shared" si="3"/>
        <v>0</v>
      </c>
      <c r="U142" s="21"/>
      <c r="V142" s="21"/>
      <c r="W142" s="21"/>
      <c r="X142" s="21"/>
      <c r="Y142" s="21"/>
      <c r="Z142" s="21"/>
      <c r="AA142" s="21"/>
      <c r="AB142" s="21"/>
      <c r="AC142" s="21"/>
      <c r="AD142" s="21"/>
      <c r="AE142" s="21"/>
      <c r="AR142" s="158" t="s">
        <v>90</v>
      </c>
      <c r="AT142" s="158" t="s">
        <v>160</v>
      </c>
      <c r="AU142" s="158" t="s">
        <v>84</v>
      </c>
      <c r="AY142" s="8" t="s">
        <v>158</v>
      </c>
      <c r="BE142" s="159">
        <f t="shared" si="4"/>
        <v>0</v>
      </c>
      <c r="BF142" s="159">
        <f t="shared" si="5"/>
        <v>0</v>
      </c>
      <c r="BG142" s="159">
        <f t="shared" si="6"/>
        <v>0</v>
      </c>
      <c r="BH142" s="159">
        <f t="shared" si="7"/>
        <v>0</v>
      </c>
      <c r="BI142" s="159">
        <f t="shared" si="8"/>
        <v>0</v>
      </c>
      <c r="BJ142" s="8" t="s">
        <v>80</v>
      </c>
      <c r="BK142" s="159">
        <f t="shared" si="9"/>
        <v>0</v>
      </c>
      <c r="BL142" s="8" t="s">
        <v>90</v>
      </c>
      <c r="BM142" s="158" t="s">
        <v>570</v>
      </c>
    </row>
    <row r="143" spans="1:65" s="135" customFormat="1" ht="22.7" customHeight="1">
      <c r="B143" s="136"/>
      <c r="D143" s="137" t="s">
        <v>74</v>
      </c>
      <c r="E143" s="146" t="s">
        <v>1866</v>
      </c>
      <c r="F143" s="146" t="s">
        <v>1867</v>
      </c>
      <c r="J143" s="147">
        <f>BK143</f>
        <v>0</v>
      </c>
      <c r="L143" s="136"/>
      <c r="M143" s="140"/>
      <c r="N143" s="141"/>
      <c r="O143" s="141"/>
      <c r="P143" s="142">
        <f>SUM(P144:P176)</f>
        <v>0</v>
      </c>
      <c r="Q143" s="141"/>
      <c r="R143" s="142">
        <f>SUM(R144:R176)</f>
        <v>0</v>
      </c>
      <c r="S143" s="141"/>
      <c r="T143" s="143">
        <f>SUM(T144:T176)</f>
        <v>0</v>
      </c>
      <c r="AR143" s="137" t="s">
        <v>84</v>
      </c>
      <c r="AT143" s="144" t="s">
        <v>74</v>
      </c>
      <c r="AU143" s="144" t="s">
        <v>80</v>
      </c>
      <c r="AY143" s="137" t="s">
        <v>158</v>
      </c>
      <c r="BK143" s="145">
        <f>SUM(BK144:BK176)</f>
        <v>0</v>
      </c>
    </row>
    <row r="144" spans="1:65" s="25" customFormat="1" ht="16.5" customHeight="1">
      <c r="A144" s="21"/>
      <c r="B144" s="22"/>
      <c r="C144" s="148" t="s">
        <v>7</v>
      </c>
      <c r="D144" s="148" t="s">
        <v>160</v>
      </c>
      <c r="E144" s="149" t="s">
        <v>1868</v>
      </c>
      <c r="F144" s="150" t="s">
        <v>1869</v>
      </c>
      <c r="G144" s="151" t="s">
        <v>253</v>
      </c>
      <c r="H144" s="152">
        <v>5</v>
      </c>
      <c r="I144" s="1"/>
      <c r="J144" s="153">
        <f t="shared" ref="J144:J176" si="10">ROUND(I144*H144,2)</f>
        <v>0</v>
      </c>
      <c r="K144" s="150" t="s">
        <v>1</v>
      </c>
      <c r="L144" s="22"/>
      <c r="M144" s="154" t="s">
        <v>1</v>
      </c>
      <c r="N144" s="155" t="s">
        <v>40</v>
      </c>
      <c r="O144" s="49"/>
      <c r="P144" s="156">
        <f t="shared" ref="P144:P176" si="11">O144*H144</f>
        <v>0</v>
      </c>
      <c r="Q144" s="156">
        <v>0</v>
      </c>
      <c r="R144" s="156">
        <f t="shared" ref="R144:R176" si="12">Q144*H144</f>
        <v>0</v>
      </c>
      <c r="S144" s="156">
        <v>0</v>
      </c>
      <c r="T144" s="157">
        <f t="shared" ref="T144:T176" si="13">S144*H144</f>
        <v>0</v>
      </c>
      <c r="U144" s="21"/>
      <c r="V144" s="21"/>
      <c r="W144" s="21"/>
      <c r="X144" s="21"/>
      <c r="Y144" s="21"/>
      <c r="Z144" s="21"/>
      <c r="AA144" s="21"/>
      <c r="AB144" s="21"/>
      <c r="AC144" s="21"/>
      <c r="AD144" s="21"/>
      <c r="AE144" s="21"/>
      <c r="AR144" s="158" t="s">
        <v>90</v>
      </c>
      <c r="AT144" s="158" t="s">
        <v>160</v>
      </c>
      <c r="AU144" s="158" t="s">
        <v>84</v>
      </c>
      <c r="AY144" s="8" t="s">
        <v>158</v>
      </c>
      <c r="BE144" s="159">
        <f t="shared" ref="BE144:BE176" si="14">IF(N144="základní",J144,0)</f>
        <v>0</v>
      </c>
      <c r="BF144" s="159">
        <f t="shared" ref="BF144:BF176" si="15">IF(N144="snížená",J144,0)</f>
        <v>0</v>
      </c>
      <c r="BG144" s="159">
        <f t="shared" ref="BG144:BG176" si="16">IF(N144="zákl. přenesená",J144,0)</f>
        <v>0</v>
      </c>
      <c r="BH144" s="159">
        <f t="shared" ref="BH144:BH176" si="17">IF(N144="sníž. přenesená",J144,0)</f>
        <v>0</v>
      </c>
      <c r="BI144" s="159">
        <f t="shared" ref="BI144:BI176" si="18">IF(N144="nulová",J144,0)</f>
        <v>0</v>
      </c>
      <c r="BJ144" s="8" t="s">
        <v>80</v>
      </c>
      <c r="BK144" s="159">
        <f t="shared" ref="BK144:BK176" si="19">ROUND(I144*H144,2)</f>
        <v>0</v>
      </c>
      <c r="BL144" s="8" t="s">
        <v>90</v>
      </c>
      <c r="BM144" s="158" t="s">
        <v>581</v>
      </c>
    </row>
    <row r="145" spans="1:65" s="25" customFormat="1" ht="16.5" customHeight="1">
      <c r="A145" s="21"/>
      <c r="B145" s="22"/>
      <c r="C145" s="148" t="s">
        <v>442</v>
      </c>
      <c r="D145" s="148" t="s">
        <v>160</v>
      </c>
      <c r="E145" s="149" t="s">
        <v>1870</v>
      </c>
      <c r="F145" s="150" t="s">
        <v>1871</v>
      </c>
      <c r="G145" s="151" t="s">
        <v>253</v>
      </c>
      <c r="H145" s="152">
        <v>5</v>
      </c>
      <c r="I145" s="1"/>
      <c r="J145" s="153">
        <f t="shared" si="10"/>
        <v>0</v>
      </c>
      <c r="K145" s="150" t="s">
        <v>1</v>
      </c>
      <c r="L145" s="22"/>
      <c r="M145" s="154" t="s">
        <v>1</v>
      </c>
      <c r="N145" s="155" t="s">
        <v>40</v>
      </c>
      <c r="O145" s="49"/>
      <c r="P145" s="156">
        <f t="shared" si="11"/>
        <v>0</v>
      </c>
      <c r="Q145" s="156">
        <v>0</v>
      </c>
      <c r="R145" s="156">
        <f t="shared" si="12"/>
        <v>0</v>
      </c>
      <c r="S145" s="156">
        <v>0</v>
      </c>
      <c r="T145" s="157">
        <f t="shared" si="13"/>
        <v>0</v>
      </c>
      <c r="U145" s="21"/>
      <c r="V145" s="21"/>
      <c r="W145" s="21"/>
      <c r="X145" s="21"/>
      <c r="Y145" s="21"/>
      <c r="Z145" s="21"/>
      <c r="AA145" s="21"/>
      <c r="AB145" s="21"/>
      <c r="AC145" s="21"/>
      <c r="AD145" s="21"/>
      <c r="AE145" s="21"/>
      <c r="AR145" s="158" t="s">
        <v>90</v>
      </c>
      <c r="AT145" s="158" t="s">
        <v>160</v>
      </c>
      <c r="AU145" s="158" t="s">
        <v>84</v>
      </c>
      <c r="AY145" s="8" t="s">
        <v>158</v>
      </c>
      <c r="BE145" s="159">
        <f t="shared" si="14"/>
        <v>0</v>
      </c>
      <c r="BF145" s="159">
        <f t="shared" si="15"/>
        <v>0</v>
      </c>
      <c r="BG145" s="159">
        <f t="shared" si="16"/>
        <v>0</v>
      </c>
      <c r="BH145" s="159">
        <f t="shared" si="17"/>
        <v>0</v>
      </c>
      <c r="BI145" s="159">
        <f t="shared" si="18"/>
        <v>0</v>
      </c>
      <c r="BJ145" s="8" t="s">
        <v>80</v>
      </c>
      <c r="BK145" s="159">
        <f t="shared" si="19"/>
        <v>0</v>
      </c>
      <c r="BL145" s="8" t="s">
        <v>90</v>
      </c>
      <c r="BM145" s="158" t="s">
        <v>590</v>
      </c>
    </row>
    <row r="146" spans="1:65" s="25" customFormat="1" ht="16.5" customHeight="1">
      <c r="A146" s="21"/>
      <c r="B146" s="22"/>
      <c r="C146" s="148" t="s">
        <v>446</v>
      </c>
      <c r="D146" s="148" t="s">
        <v>160</v>
      </c>
      <c r="E146" s="149" t="s">
        <v>1872</v>
      </c>
      <c r="F146" s="150" t="s">
        <v>1873</v>
      </c>
      <c r="G146" s="151" t="s">
        <v>253</v>
      </c>
      <c r="H146" s="152">
        <v>30</v>
      </c>
      <c r="I146" s="1"/>
      <c r="J146" s="153">
        <f t="shared" si="10"/>
        <v>0</v>
      </c>
      <c r="K146" s="150" t="s">
        <v>1</v>
      </c>
      <c r="L146" s="22"/>
      <c r="M146" s="154" t="s">
        <v>1</v>
      </c>
      <c r="N146" s="155" t="s">
        <v>40</v>
      </c>
      <c r="O146" s="49"/>
      <c r="P146" s="156">
        <f t="shared" si="11"/>
        <v>0</v>
      </c>
      <c r="Q146" s="156">
        <v>0</v>
      </c>
      <c r="R146" s="156">
        <f t="shared" si="12"/>
        <v>0</v>
      </c>
      <c r="S146" s="156">
        <v>0</v>
      </c>
      <c r="T146" s="157">
        <f t="shared" si="13"/>
        <v>0</v>
      </c>
      <c r="U146" s="21"/>
      <c r="V146" s="21"/>
      <c r="W146" s="21"/>
      <c r="X146" s="21"/>
      <c r="Y146" s="21"/>
      <c r="Z146" s="21"/>
      <c r="AA146" s="21"/>
      <c r="AB146" s="21"/>
      <c r="AC146" s="21"/>
      <c r="AD146" s="21"/>
      <c r="AE146" s="21"/>
      <c r="AR146" s="158" t="s">
        <v>90</v>
      </c>
      <c r="AT146" s="158" t="s">
        <v>160</v>
      </c>
      <c r="AU146" s="158" t="s">
        <v>84</v>
      </c>
      <c r="AY146" s="8" t="s">
        <v>158</v>
      </c>
      <c r="BE146" s="159">
        <f t="shared" si="14"/>
        <v>0</v>
      </c>
      <c r="BF146" s="159">
        <f t="shared" si="15"/>
        <v>0</v>
      </c>
      <c r="BG146" s="159">
        <f t="shared" si="16"/>
        <v>0</v>
      </c>
      <c r="BH146" s="159">
        <f t="shared" si="17"/>
        <v>0</v>
      </c>
      <c r="BI146" s="159">
        <f t="shared" si="18"/>
        <v>0</v>
      </c>
      <c r="BJ146" s="8" t="s">
        <v>80</v>
      </c>
      <c r="BK146" s="159">
        <f t="shared" si="19"/>
        <v>0</v>
      </c>
      <c r="BL146" s="8" t="s">
        <v>90</v>
      </c>
      <c r="BM146" s="158" t="s">
        <v>620</v>
      </c>
    </row>
    <row r="147" spans="1:65" s="25" customFormat="1" ht="21.75" customHeight="1">
      <c r="A147" s="21"/>
      <c r="B147" s="22"/>
      <c r="C147" s="148" t="s">
        <v>456</v>
      </c>
      <c r="D147" s="148" t="s">
        <v>160</v>
      </c>
      <c r="E147" s="149" t="s">
        <v>1874</v>
      </c>
      <c r="F147" s="150" t="s">
        <v>1875</v>
      </c>
      <c r="G147" s="151" t="s">
        <v>253</v>
      </c>
      <c r="H147" s="152">
        <v>460</v>
      </c>
      <c r="I147" s="1"/>
      <c r="J147" s="153">
        <f t="shared" si="10"/>
        <v>0</v>
      </c>
      <c r="K147" s="150" t="s">
        <v>1</v>
      </c>
      <c r="L147" s="22"/>
      <c r="M147" s="154" t="s">
        <v>1</v>
      </c>
      <c r="N147" s="155" t="s">
        <v>40</v>
      </c>
      <c r="O147" s="49"/>
      <c r="P147" s="156">
        <f t="shared" si="11"/>
        <v>0</v>
      </c>
      <c r="Q147" s="156">
        <v>0</v>
      </c>
      <c r="R147" s="156">
        <f t="shared" si="12"/>
        <v>0</v>
      </c>
      <c r="S147" s="156">
        <v>0</v>
      </c>
      <c r="T147" s="157">
        <f t="shared" si="13"/>
        <v>0</v>
      </c>
      <c r="U147" s="21"/>
      <c r="V147" s="21"/>
      <c r="W147" s="21"/>
      <c r="X147" s="21"/>
      <c r="Y147" s="21"/>
      <c r="Z147" s="21"/>
      <c r="AA147" s="21"/>
      <c r="AB147" s="21"/>
      <c r="AC147" s="21"/>
      <c r="AD147" s="21"/>
      <c r="AE147" s="21"/>
      <c r="AR147" s="158" t="s">
        <v>90</v>
      </c>
      <c r="AT147" s="158" t="s">
        <v>160</v>
      </c>
      <c r="AU147" s="158" t="s">
        <v>84</v>
      </c>
      <c r="AY147" s="8" t="s">
        <v>158</v>
      </c>
      <c r="BE147" s="159">
        <f t="shared" si="14"/>
        <v>0</v>
      </c>
      <c r="BF147" s="159">
        <f t="shared" si="15"/>
        <v>0</v>
      </c>
      <c r="BG147" s="159">
        <f t="shared" si="16"/>
        <v>0</v>
      </c>
      <c r="BH147" s="159">
        <f t="shared" si="17"/>
        <v>0</v>
      </c>
      <c r="BI147" s="159">
        <f t="shared" si="18"/>
        <v>0</v>
      </c>
      <c r="BJ147" s="8" t="s">
        <v>80</v>
      </c>
      <c r="BK147" s="159">
        <f t="shared" si="19"/>
        <v>0</v>
      </c>
      <c r="BL147" s="8" t="s">
        <v>90</v>
      </c>
      <c r="BM147" s="158" t="s">
        <v>650</v>
      </c>
    </row>
    <row r="148" spans="1:65" s="25" customFormat="1" ht="21.75" customHeight="1">
      <c r="A148" s="21"/>
      <c r="B148" s="22"/>
      <c r="C148" s="148" t="s">
        <v>497</v>
      </c>
      <c r="D148" s="148" t="s">
        <v>160</v>
      </c>
      <c r="E148" s="149" t="s">
        <v>1876</v>
      </c>
      <c r="F148" s="150" t="s">
        <v>1877</v>
      </c>
      <c r="G148" s="151" t="s">
        <v>253</v>
      </c>
      <c r="H148" s="152">
        <v>170</v>
      </c>
      <c r="I148" s="1"/>
      <c r="J148" s="153">
        <f t="shared" si="10"/>
        <v>0</v>
      </c>
      <c r="K148" s="150" t="s">
        <v>1</v>
      </c>
      <c r="L148" s="22"/>
      <c r="M148" s="154" t="s">
        <v>1</v>
      </c>
      <c r="N148" s="155" t="s">
        <v>40</v>
      </c>
      <c r="O148" s="49"/>
      <c r="P148" s="156">
        <f t="shared" si="11"/>
        <v>0</v>
      </c>
      <c r="Q148" s="156">
        <v>0</v>
      </c>
      <c r="R148" s="156">
        <f t="shared" si="12"/>
        <v>0</v>
      </c>
      <c r="S148" s="156">
        <v>0</v>
      </c>
      <c r="T148" s="157">
        <f t="shared" si="13"/>
        <v>0</v>
      </c>
      <c r="U148" s="21"/>
      <c r="V148" s="21"/>
      <c r="W148" s="21"/>
      <c r="X148" s="21"/>
      <c r="Y148" s="21"/>
      <c r="Z148" s="21"/>
      <c r="AA148" s="21"/>
      <c r="AB148" s="21"/>
      <c r="AC148" s="21"/>
      <c r="AD148" s="21"/>
      <c r="AE148" s="21"/>
      <c r="AR148" s="158" t="s">
        <v>90</v>
      </c>
      <c r="AT148" s="158" t="s">
        <v>160</v>
      </c>
      <c r="AU148" s="158" t="s">
        <v>84</v>
      </c>
      <c r="AY148" s="8" t="s">
        <v>158</v>
      </c>
      <c r="BE148" s="159">
        <f t="shared" si="14"/>
        <v>0</v>
      </c>
      <c r="BF148" s="159">
        <f t="shared" si="15"/>
        <v>0</v>
      </c>
      <c r="BG148" s="159">
        <f t="shared" si="16"/>
        <v>0</v>
      </c>
      <c r="BH148" s="159">
        <f t="shared" si="17"/>
        <v>0</v>
      </c>
      <c r="BI148" s="159">
        <f t="shared" si="18"/>
        <v>0</v>
      </c>
      <c r="BJ148" s="8" t="s">
        <v>80</v>
      </c>
      <c r="BK148" s="159">
        <f t="shared" si="19"/>
        <v>0</v>
      </c>
      <c r="BL148" s="8" t="s">
        <v>90</v>
      </c>
      <c r="BM148" s="158" t="s">
        <v>668</v>
      </c>
    </row>
    <row r="149" spans="1:65" s="25" customFormat="1" ht="21.75" customHeight="1">
      <c r="A149" s="21"/>
      <c r="B149" s="22"/>
      <c r="C149" s="148" t="s">
        <v>501</v>
      </c>
      <c r="D149" s="148" t="s">
        <v>160</v>
      </c>
      <c r="E149" s="149" t="s">
        <v>1878</v>
      </c>
      <c r="F149" s="150" t="s">
        <v>1879</v>
      </c>
      <c r="G149" s="151" t="s">
        <v>253</v>
      </c>
      <c r="H149" s="152">
        <v>140</v>
      </c>
      <c r="I149" s="1"/>
      <c r="J149" s="153">
        <f t="shared" si="10"/>
        <v>0</v>
      </c>
      <c r="K149" s="150" t="s">
        <v>1</v>
      </c>
      <c r="L149" s="22"/>
      <c r="M149" s="154" t="s">
        <v>1</v>
      </c>
      <c r="N149" s="155" t="s">
        <v>40</v>
      </c>
      <c r="O149" s="49"/>
      <c r="P149" s="156">
        <f t="shared" si="11"/>
        <v>0</v>
      </c>
      <c r="Q149" s="156">
        <v>0</v>
      </c>
      <c r="R149" s="156">
        <f t="shared" si="12"/>
        <v>0</v>
      </c>
      <c r="S149" s="156">
        <v>0</v>
      </c>
      <c r="T149" s="157">
        <f t="shared" si="13"/>
        <v>0</v>
      </c>
      <c r="U149" s="21"/>
      <c r="V149" s="21"/>
      <c r="W149" s="21"/>
      <c r="X149" s="21"/>
      <c r="Y149" s="21"/>
      <c r="Z149" s="21"/>
      <c r="AA149" s="21"/>
      <c r="AB149" s="21"/>
      <c r="AC149" s="21"/>
      <c r="AD149" s="21"/>
      <c r="AE149" s="21"/>
      <c r="AR149" s="158" t="s">
        <v>90</v>
      </c>
      <c r="AT149" s="158" t="s">
        <v>160</v>
      </c>
      <c r="AU149" s="158" t="s">
        <v>84</v>
      </c>
      <c r="AY149" s="8" t="s">
        <v>158</v>
      </c>
      <c r="BE149" s="159">
        <f t="shared" si="14"/>
        <v>0</v>
      </c>
      <c r="BF149" s="159">
        <f t="shared" si="15"/>
        <v>0</v>
      </c>
      <c r="BG149" s="159">
        <f t="shared" si="16"/>
        <v>0</v>
      </c>
      <c r="BH149" s="159">
        <f t="shared" si="17"/>
        <v>0</v>
      </c>
      <c r="BI149" s="159">
        <f t="shared" si="18"/>
        <v>0</v>
      </c>
      <c r="BJ149" s="8" t="s">
        <v>80</v>
      </c>
      <c r="BK149" s="159">
        <f t="shared" si="19"/>
        <v>0</v>
      </c>
      <c r="BL149" s="8" t="s">
        <v>90</v>
      </c>
      <c r="BM149" s="158" t="s">
        <v>676</v>
      </c>
    </row>
    <row r="150" spans="1:65" s="25" customFormat="1" ht="21.75" customHeight="1">
      <c r="A150" s="21"/>
      <c r="B150" s="22"/>
      <c r="C150" s="148" t="s">
        <v>505</v>
      </c>
      <c r="D150" s="148" t="s">
        <v>160</v>
      </c>
      <c r="E150" s="149" t="s">
        <v>1880</v>
      </c>
      <c r="F150" s="150" t="s">
        <v>1881</v>
      </c>
      <c r="G150" s="151" t="s">
        <v>253</v>
      </c>
      <c r="H150" s="152">
        <v>30</v>
      </c>
      <c r="I150" s="1"/>
      <c r="J150" s="153">
        <f t="shared" si="10"/>
        <v>0</v>
      </c>
      <c r="K150" s="150" t="s">
        <v>1</v>
      </c>
      <c r="L150" s="22"/>
      <c r="M150" s="154" t="s">
        <v>1</v>
      </c>
      <c r="N150" s="155" t="s">
        <v>40</v>
      </c>
      <c r="O150" s="49"/>
      <c r="P150" s="156">
        <f t="shared" si="11"/>
        <v>0</v>
      </c>
      <c r="Q150" s="156">
        <v>0</v>
      </c>
      <c r="R150" s="156">
        <f t="shared" si="12"/>
        <v>0</v>
      </c>
      <c r="S150" s="156">
        <v>0</v>
      </c>
      <c r="T150" s="157">
        <f t="shared" si="13"/>
        <v>0</v>
      </c>
      <c r="U150" s="21"/>
      <c r="V150" s="21"/>
      <c r="W150" s="21"/>
      <c r="X150" s="21"/>
      <c r="Y150" s="21"/>
      <c r="Z150" s="21"/>
      <c r="AA150" s="21"/>
      <c r="AB150" s="21"/>
      <c r="AC150" s="21"/>
      <c r="AD150" s="21"/>
      <c r="AE150" s="21"/>
      <c r="AR150" s="158" t="s">
        <v>90</v>
      </c>
      <c r="AT150" s="158" t="s">
        <v>160</v>
      </c>
      <c r="AU150" s="158" t="s">
        <v>84</v>
      </c>
      <c r="AY150" s="8" t="s">
        <v>158</v>
      </c>
      <c r="BE150" s="159">
        <f t="shared" si="14"/>
        <v>0</v>
      </c>
      <c r="BF150" s="159">
        <f t="shared" si="15"/>
        <v>0</v>
      </c>
      <c r="BG150" s="159">
        <f t="shared" si="16"/>
        <v>0</v>
      </c>
      <c r="BH150" s="159">
        <f t="shared" si="17"/>
        <v>0</v>
      </c>
      <c r="BI150" s="159">
        <f t="shared" si="18"/>
        <v>0</v>
      </c>
      <c r="BJ150" s="8" t="s">
        <v>80</v>
      </c>
      <c r="BK150" s="159">
        <f t="shared" si="19"/>
        <v>0</v>
      </c>
      <c r="BL150" s="8" t="s">
        <v>90</v>
      </c>
      <c r="BM150" s="158" t="s">
        <v>689</v>
      </c>
    </row>
    <row r="151" spans="1:65" s="25" customFormat="1" ht="21.75" customHeight="1">
      <c r="A151" s="21"/>
      <c r="B151" s="22"/>
      <c r="C151" s="148" t="s">
        <v>509</v>
      </c>
      <c r="D151" s="148" t="s">
        <v>160</v>
      </c>
      <c r="E151" s="149" t="s">
        <v>1882</v>
      </c>
      <c r="F151" s="150" t="s">
        <v>1883</v>
      </c>
      <c r="G151" s="151" t="s">
        <v>253</v>
      </c>
      <c r="H151" s="152">
        <v>30</v>
      </c>
      <c r="I151" s="1"/>
      <c r="J151" s="153">
        <f t="shared" si="10"/>
        <v>0</v>
      </c>
      <c r="K151" s="150" t="s">
        <v>1</v>
      </c>
      <c r="L151" s="22"/>
      <c r="M151" s="154" t="s">
        <v>1</v>
      </c>
      <c r="N151" s="155" t="s">
        <v>40</v>
      </c>
      <c r="O151" s="49"/>
      <c r="P151" s="156">
        <f t="shared" si="11"/>
        <v>0</v>
      </c>
      <c r="Q151" s="156">
        <v>0</v>
      </c>
      <c r="R151" s="156">
        <f t="shared" si="12"/>
        <v>0</v>
      </c>
      <c r="S151" s="156">
        <v>0</v>
      </c>
      <c r="T151" s="157">
        <f t="shared" si="13"/>
        <v>0</v>
      </c>
      <c r="U151" s="21"/>
      <c r="V151" s="21"/>
      <c r="W151" s="21"/>
      <c r="X151" s="21"/>
      <c r="Y151" s="21"/>
      <c r="Z151" s="21"/>
      <c r="AA151" s="21"/>
      <c r="AB151" s="21"/>
      <c r="AC151" s="21"/>
      <c r="AD151" s="21"/>
      <c r="AE151" s="21"/>
      <c r="AR151" s="158" t="s">
        <v>90</v>
      </c>
      <c r="AT151" s="158" t="s">
        <v>160</v>
      </c>
      <c r="AU151" s="158" t="s">
        <v>84</v>
      </c>
      <c r="AY151" s="8" t="s">
        <v>158</v>
      </c>
      <c r="BE151" s="159">
        <f t="shared" si="14"/>
        <v>0</v>
      </c>
      <c r="BF151" s="159">
        <f t="shared" si="15"/>
        <v>0</v>
      </c>
      <c r="BG151" s="159">
        <f t="shared" si="16"/>
        <v>0</v>
      </c>
      <c r="BH151" s="159">
        <f t="shared" si="17"/>
        <v>0</v>
      </c>
      <c r="BI151" s="159">
        <f t="shared" si="18"/>
        <v>0</v>
      </c>
      <c r="BJ151" s="8" t="s">
        <v>80</v>
      </c>
      <c r="BK151" s="159">
        <f t="shared" si="19"/>
        <v>0</v>
      </c>
      <c r="BL151" s="8" t="s">
        <v>90</v>
      </c>
      <c r="BM151" s="158" t="s">
        <v>701</v>
      </c>
    </row>
    <row r="152" spans="1:65" s="25" customFormat="1" ht="21.75" customHeight="1">
      <c r="A152" s="21"/>
      <c r="B152" s="22"/>
      <c r="C152" s="148" t="s">
        <v>513</v>
      </c>
      <c r="D152" s="148" t="s">
        <v>160</v>
      </c>
      <c r="E152" s="149" t="s">
        <v>1884</v>
      </c>
      <c r="F152" s="150" t="s">
        <v>1885</v>
      </c>
      <c r="G152" s="151" t="s">
        <v>253</v>
      </c>
      <c r="H152" s="152">
        <v>45</v>
      </c>
      <c r="I152" s="1"/>
      <c r="J152" s="153">
        <f t="shared" si="10"/>
        <v>0</v>
      </c>
      <c r="K152" s="150" t="s">
        <v>1</v>
      </c>
      <c r="L152" s="22"/>
      <c r="M152" s="154" t="s">
        <v>1</v>
      </c>
      <c r="N152" s="155" t="s">
        <v>40</v>
      </c>
      <c r="O152" s="49"/>
      <c r="P152" s="156">
        <f t="shared" si="11"/>
        <v>0</v>
      </c>
      <c r="Q152" s="156">
        <v>0</v>
      </c>
      <c r="R152" s="156">
        <f t="shared" si="12"/>
        <v>0</v>
      </c>
      <c r="S152" s="156">
        <v>0</v>
      </c>
      <c r="T152" s="157">
        <f t="shared" si="13"/>
        <v>0</v>
      </c>
      <c r="U152" s="21"/>
      <c r="V152" s="21"/>
      <c r="W152" s="21"/>
      <c r="X152" s="21"/>
      <c r="Y152" s="21"/>
      <c r="Z152" s="21"/>
      <c r="AA152" s="21"/>
      <c r="AB152" s="21"/>
      <c r="AC152" s="21"/>
      <c r="AD152" s="21"/>
      <c r="AE152" s="21"/>
      <c r="AR152" s="158" t="s">
        <v>90</v>
      </c>
      <c r="AT152" s="158" t="s">
        <v>160</v>
      </c>
      <c r="AU152" s="158" t="s">
        <v>84</v>
      </c>
      <c r="AY152" s="8" t="s">
        <v>158</v>
      </c>
      <c r="BE152" s="159">
        <f t="shared" si="14"/>
        <v>0</v>
      </c>
      <c r="BF152" s="159">
        <f t="shared" si="15"/>
        <v>0</v>
      </c>
      <c r="BG152" s="159">
        <f t="shared" si="16"/>
        <v>0</v>
      </c>
      <c r="BH152" s="159">
        <f t="shared" si="17"/>
        <v>0</v>
      </c>
      <c r="BI152" s="159">
        <f t="shared" si="18"/>
        <v>0</v>
      </c>
      <c r="BJ152" s="8" t="s">
        <v>80</v>
      </c>
      <c r="BK152" s="159">
        <f t="shared" si="19"/>
        <v>0</v>
      </c>
      <c r="BL152" s="8" t="s">
        <v>90</v>
      </c>
      <c r="BM152" s="158" t="s">
        <v>711</v>
      </c>
    </row>
    <row r="153" spans="1:65" s="25" customFormat="1" ht="16.5" customHeight="1">
      <c r="A153" s="21"/>
      <c r="B153" s="22"/>
      <c r="C153" s="148" t="s">
        <v>519</v>
      </c>
      <c r="D153" s="148" t="s">
        <v>160</v>
      </c>
      <c r="E153" s="149" t="s">
        <v>1886</v>
      </c>
      <c r="F153" s="150" t="s">
        <v>1887</v>
      </c>
      <c r="G153" s="151" t="s">
        <v>173</v>
      </c>
      <c r="H153" s="152">
        <v>210</v>
      </c>
      <c r="I153" s="1"/>
      <c r="J153" s="153">
        <f t="shared" si="10"/>
        <v>0</v>
      </c>
      <c r="K153" s="150" t="s">
        <v>1</v>
      </c>
      <c r="L153" s="22"/>
      <c r="M153" s="154" t="s">
        <v>1</v>
      </c>
      <c r="N153" s="155" t="s">
        <v>40</v>
      </c>
      <c r="O153" s="49"/>
      <c r="P153" s="156">
        <f t="shared" si="11"/>
        <v>0</v>
      </c>
      <c r="Q153" s="156">
        <v>0</v>
      </c>
      <c r="R153" s="156">
        <f t="shared" si="12"/>
        <v>0</v>
      </c>
      <c r="S153" s="156">
        <v>0</v>
      </c>
      <c r="T153" s="157">
        <f t="shared" si="13"/>
        <v>0</v>
      </c>
      <c r="U153" s="21"/>
      <c r="V153" s="21"/>
      <c r="W153" s="21"/>
      <c r="X153" s="21"/>
      <c r="Y153" s="21"/>
      <c r="Z153" s="21"/>
      <c r="AA153" s="21"/>
      <c r="AB153" s="21"/>
      <c r="AC153" s="21"/>
      <c r="AD153" s="21"/>
      <c r="AE153" s="21"/>
      <c r="AR153" s="158" t="s">
        <v>90</v>
      </c>
      <c r="AT153" s="158" t="s">
        <v>160</v>
      </c>
      <c r="AU153" s="158" t="s">
        <v>84</v>
      </c>
      <c r="AY153" s="8" t="s">
        <v>158</v>
      </c>
      <c r="BE153" s="159">
        <f t="shared" si="14"/>
        <v>0</v>
      </c>
      <c r="BF153" s="159">
        <f t="shared" si="15"/>
        <v>0</v>
      </c>
      <c r="BG153" s="159">
        <f t="shared" si="16"/>
        <v>0</v>
      </c>
      <c r="BH153" s="159">
        <f t="shared" si="17"/>
        <v>0</v>
      </c>
      <c r="BI153" s="159">
        <f t="shared" si="18"/>
        <v>0</v>
      </c>
      <c r="BJ153" s="8" t="s">
        <v>80</v>
      </c>
      <c r="BK153" s="159">
        <f t="shared" si="19"/>
        <v>0</v>
      </c>
      <c r="BL153" s="8" t="s">
        <v>90</v>
      </c>
      <c r="BM153" s="158" t="s">
        <v>726</v>
      </c>
    </row>
    <row r="154" spans="1:65" s="25" customFormat="1" ht="16.5" customHeight="1">
      <c r="A154" s="21"/>
      <c r="B154" s="22"/>
      <c r="C154" s="148" t="s">
        <v>523</v>
      </c>
      <c r="D154" s="148" t="s">
        <v>160</v>
      </c>
      <c r="E154" s="149" t="s">
        <v>1888</v>
      </c>
      <c r="F154" s="150" t="s">
        <v>1889</v>
      </c>
      <c r="G154" s="151" t="s">
        <v>173</v>
      </c>
      <c r="H154" s="152">
        <v>4</v>
      </c>
      <c r="I154" s="1"/>
      <c r="J154" s="153">
        <f t="shared" si="10"/>
        <v>0</v>
      </c>
      <c r="K154" s="150" t="s">
        <v>1</v>
      </c>
      <c r="L154" s="22"/>
      <c r="M154" s="154" t="s">
        <v>1</v>
      </c>
      <c r="N154" s="155" t="s">
        <v>40</v>
      </c>
      <c r="O154" s="49"/>
      <c r="P154" s="156">
        <f t="shared" si="11"/>
        <v>0</v>
      </c>
      <c r="Q154" s="156">
        <v>0</v>
      </c>
      <c r="R154" s="156">
        <f t="shared" si="12"/>
        <v>0</v>
      </c>
      <c r="S154" s="156">
        <v>0</v>
      </c>
      <c r="T154" s="157">
        <f t="shared" si="13"/>
        <v>0</v>
      </c>
      <c r="U154" s="21"/>
      <c r="V154" s="21"/>
      <c r="W154" s="21"/>
      <c r="X154" s="21"/>
      <c r="Y154" s="21"/>
      <c r="Z154" s="21"/>
      <c r="AA154" s="21"/>
      <c r="AB154" s="21"/>
      <c r="AC154" s="21"/>
      <c r="AD154" s="21"/>
      <c r="AE154" s="21"/>
      <c r="AR154" s="158" t="s">
        <v>90</v>
      </c>
      <c r="AT154" s="158" t="s">
        <v>160</v>
      </c>
      <c r="AU154" s="158" t="s">
        <v>84</v>
      </c>
      <c r="AY154" s="8" t="s">
        <v>158</v>
      </c>
      <c r="BE154" s="159">
        <f t="shared" si="14"/>
        <v>0</v>
      </c>
      <c r="BF154" s="159">
        <f t="shared" si="15"/>
        <v>0</v>
      </c>
      <c r="BG154" s="159">
        <f t="shared" si="16"/>
        <v>0</v>
      </c>
      <c r="BH154" s="159">
        <f t="shared" si="17"/>
        <v>0</v>
      </c>
      <c r="BI154" s="159">
        <f t="shared" si="18"/>
        <v>0</v>
      </c>
      <c r="BJ154" s="8" t="s">
        <v>80</v>
      </c>
      <c r="BK154" s="159">
        <f t="shared" si="19"/>
        <v>0</v>
      </c>
      <c r="BL154" s="8" t="s">
        <v>90</v>
      </c>
      <c r="BM154" s="158" t="s">
        <v>738</v>
      </c>
    </row>
    <row r="155" spans="1:65" s="25" customFormat="1" ht="24.2" customHeight="1">
      <c r="A155" s="21"/>
      <c r="B155" s="22"/>
      <c r="C155" s="148" t="s">
        <v>527</v>
      </c>
      <c r="D155" s="148" t="s">
        <v>160</v>
      </c>
      <c r="E155" s="149" t="s">
        <v>1890</v>
      </c>
      <c r="F155" s="150" t="s">
        <v>1891</v>
      </c>
      <c r="G155" s="151" t="s">
        <v>253</v>
      </c>
      <c r="H155" s="152">
        <v>460</v>
      </c>
      <c r="I155" s="1"/>
      <c r="J155" s="153">
        <f t="shared" si="10"/>
        <v>0</v>
      </c>
      <c r="K155" s="150" t="s">
        <v>1</v>
      </c>
      <c r="L155" s="22"/>
      <c r="M155" s="154" t="s">
        <v>1</v>
      </c>
      <c r="N155" s="155" t="s">
        <v>40</v>
      </c>
      <c r="O155" s="49"/>
      <c r="P155" s="156">
        <f t="shared" si="11"/>
        <v>0</v>
      </c>
      <c r="Q155" s="156">
        <v>0</v>
      </c>
      <c r="R155" s="156">
        <f t="shared" si="12"/>
        <v>0</v>
      </c>
      <c r="S155" s="156">
        <v>0</v>
      </c>
      <c r="T155" s="157">
        <f t="shared" si="13"/>
        <v>0</v>
      </c>
      <c r="U155" s="21"/>
      <c r="V155" s="21"/>
      <c r="W155" s="21"/>
      <c r="X155" s="21"/>
      <c r="Y155" s="21"/>
      <c r="Z155" s="21"/>
      <c r="AA155" s="21"/>
      <c r="AB155" s="21"/>
      <c r="AC155" s="21"/>
      <c r="AD155" s="21"/>
      <c r="AE155" s="21"/>
      <c r="AR155" s="158" t="s">
        <v>90</v>
      </c>
      <c r="AT155" s="158" t="s">
        <v>160</v>
      </c>
      <c r="AU155" s="158" t="s">
        <v>84</v>
      </c>
      <c r="AY155" s="8" t="s">
        <v>158</v>
      </c>
      <c r="BE155" s="159">
        <f t="shared" si="14"/>
        <v>0</v>
      </c>
      <c r="BF155" s="159">
        <f t="shared" si="15"/>
        <v>0</v>
      </c>
      <c r="BG155" s="159">
        <f t="shared" si="16"/>
        <v>0</v>
      </c>
      <c r="BH155" s="159">
        <f t="shared" si="17"/>
        <v>0</v>
      </c>
      <c r="BI155" s="159">
        <f t="shared" si="18"/>
        <v>0</v>
      </c>
      <c r="BJ155" s="8" t="s">
        <v>80</v>
      </c>
      <c r="BK155" s="159">
        <f t="shared" si="19"/>
        <v>0</v>
      </c>
      <c r="BL155" s="8" t="s">
        <v>90</v>
      </c>
      <c r="BM155" s="158" t="s">
        <v>748</v>
      </c>
    </row>
    <row r="156" spans="1:65" s="25" customFormat="1" ht="24.2" customHeight="1">
      <c r="A156" s="21"/>
      <c r="B156" s="22"/>
      <c r="C156" s="148" t="s">
        <v>532</v>
      </c>
      <c r="D156" s="148" t="s">
        <v>160</v>
      </c>
      <c r="E156" s="149" t="s">
        <v>1892</v>
      </c>
      <c r="F156" s="150" t="s">
        <v>1893</v>
      </c>
      <c r="G156" s="151" t="s">
        <v>253</v>
      </c>
      <c r="H156" s="152">
        <v>175</v>
      </c>
      <c r="I156" s="1"/>
      <c r="J156" s="153">
        <f t="shared" si="10"/>
        <v>0</v>
      </c>
      <c r="K156" s="150" t="s">
        <v>1</v>
      </c>
      <c r="L156" s="22"/>
      <c r="M156" s="154" t="s">
        <v>1</v>
      </c>
      <c r="N156" s="155" t="s">
        <v>40</v>
      </c>
      <c r="O156" s="49"/>
      <c r="P156" s="156">
        <f t="shared" si="11"/>
        <v>0</v>
      </c>
      <c r="Q156" s="156">
        <v>0</v>
      </c>
      <c r="R156" s="156">
        <f t="shared" si="12"/>
        <v>0</v>
      </c>
      <c r="S156" s="156">
        <v>0</v>
      </c>
      <c r="T156" s="157">
        <f t="shared" si="13"/>
        <v>0</v>
      </c>
      <c r="U156" s="21"/>
      <c r="V156" s="21"/>
      <c r="W156" s="21"/>
      <c r="X156" s="21"/>
      <c r="Y156" s="21"/>
      <c r="Z156" s="21"/>
      <c r="AA156" s="21"/>
      <c r="AB156" s="21"/>
      <c r="AC156" s="21"/>
      <c r="AD156" s="21"/>
      <c r="AE156" s="21"/>
      <c r="AR156" s="158" t="s">
        <v>90</v>
      </c>
      <c r="AT156" s="158" t="s">
        <v>160</v>
      </c>
      <c r="AU156" s="158" t="s">
        <v>84</v>
      </c>
      <c r="AY156" s="8" t="s">
        <v>158</v>
      </c>
      <c r="BE156" s="159">
        <f t="shared" si="14"/>
        <v>0</v>
      </c>
      <c r="BF156" s="159">
        <f t="shared" si="15"/>
        <v>0</v>
      </c>
      <c r="BG156" s="159">
        <f t="shared" si="16"/>
        <v>0</v>
      </c>
      <c r="BH156" s="159">
        <f t="shared" si="17"/>
        <v>0</v>
      </c>
      <c r="BI156" s="159">
        <f t="shared" si="18"/>
        <v>0</v>
      </c>
      <c r="BJ156" s="8" t="s">
        <v>80</v>
      </c>
      <c r="BK156" s="159">
        <f t="shared" si="19"/>
        <v>0</v>
      </c>
      <c r="BL156" s="8" t="s">
        <v>90</v>
      </c>
      <c r="BM156" s="158" t="s">
        <v>773</v>
      </c>
    </row>
    <row r="157" spans="1:65" s="25" customFormat="1" ht="24.2" customHeight="1">
      <c r="A157" s="21"/>
      <c r="B157" s="22"/>
      <c r="C157" s="148" t="s">
        <v>536</v>
      </c>
      <c r="D157" s="148" t="s">
        <v>160</v>
      </c>
      <c r="E157" s="149" t="s">
        <v>1894</v>
      </c>
      <c r="F157" s="150" t="s">
        <v>1895</v>
      </c>
      <c r="G157" s="151" t="s">
        <v>253</v>
      </c>
      <c r="H157" s="152">
        <v>205</v>
      </c>
      <c r="I157" s="1"/>
      <c r="J157" s="153">
        <f t="shared" si="10"/>
        <v>0</v>
      </c>
      <c r="K157" s="150" t="s">
        <v>1</v>
      </c>
      <c r="L157" s="22"/>
      <c r="M157" s="154" t="s">
        <v>1</v>
      </c>
      <c r="N157" s="155" t="s">
        <v>40</v>
      </c>
      <c r="O157" s="49"/>
      <c r="P157" s="156">
        <f t="shared" si="11"/>
        <v>0</v>
      </c>
      <c r="Q157" s="156">
        <v>0</v>
      </c>
      <c r="R157" s="156">
        <f t="shared" si="12"/>
        <v>0</v>
      </c>
      <c r="S157" s="156">
        <v>0</v>
      </c>
      <c r="T157" s="157">
        <f t="shared" si="13"/>
        <v>0</v>
      </c>
      <c r="U157" s="21"/>
      <c r="V157" s="21"/>
      <c r="W157" s="21"/>
      <c r="X157" s="21"/>
      <c r="Y157" s="21"/>
      <c r="Z157" s="21"/>
      <c r="AA157" s="21"/>
      <c r="AB157" s="21"/>
      <c r="AC157" s="21"/>
      <c r="AD157" s="21"/>
      <c r="AE157" s="21"/>
      <c r="AR157" s="158" t="s">
        <v>90</v>
      </c>
      <c r="AT157" s="158" t="s">
        <v>160</v>
      </c>
      <c r="AU157" s="158" t="s">
        <v>84</v>
      </c>
      <c r="AY157" s="8" t="s">
        <v>158</v>
      </c>
      <c r="BE157" s="159">
        <f t="shared" si="14"/>
        <v>0</v>
      </c>
      <c r="BF157" s="159">
        <f t="shared" si="15"/>
        <v>0</v>
      </c>
      <c r="BG157" s="159">
        <f t="shared" si="16"/>
        <v>0</v>
      </c>
      <c r="BH157" s="159">
        <f t="shared" si="17"/>
        <v>0</v>
      </c>
      <c r="BI157" s="159">
        <f t="shared" si="18"/>
        <v>0</v>
      </c>
      <c r="BJ157" s="8" t="s">
        <v>80</v>
      </c>
      <c r="BK157" s="159">
        <f t="shared" si="19"/>
        <v>0</v>
      </c>
      <c r="BL157" s="8" t="s">
        <v>90</v>
      </c>
      <c r="BM157" s="158" t="s">
        <v>785</v>
      </c>
    </row>
    <row r="158" spans="1:65" s="25" customFormat="1" ht="24.2" customHeight="1">
      <c r="A158" s="21"/>
      <c r="B158" s="22"/>
      <c r="C158" s="148" t="s">
        <v>540</v>
      </c>
      <c r="D158" s="148" t="s">
        <v>160</v>
      </c>
      <c r="E158" s="149" t="s">
        <v>1896</v>
      </c>
      <c r="F158" s="150" t="s">
        <v>1897</v>
      </c>
      <c r="G158" s="151" t="s">
        <v>253</v>
      </c>
      <c r="H158" s="152">
        <v>75</v>
      </c>
      <c r="I158" s="1"/>
      <c r="J158" s="153">
        <f t="shared" si="10"/>
        <v>0</v>
      </c>
      <c r="K158" s="150" t="s">
        <v>1</v>
      </c>
      <c r="L158" s="22"/>
      <c r="M158" s="154" t="s">
        <v>1</v>
      </c>
      <c r="N158" s="155" t="s">
        <v>40</v>
      </c>
      <c r="O158" s="49"/>
      <c r="P158" s="156">
        <f t="shared" si="11"/>
        <v>0</v>
      </c>
      <c r="Q158" s="156">
        <v>0</v>
      </c>
      <c r="R158" s="156">
        <f t="shared" si="12"/>
        <v>0</v>
      </c>
      <c r="S158" s="156">
        <v>0</v>
      </c>
      <c r="T158" s="157">
        <f t="shared" si="13"/>
        <v>0</v>
      </c>
      <c r="U158" s="21"/>
      <c r="V158" s="21"/>
      <c r="W158" s="21"/>
      <c r="X158" s="21"/>
      <c r="Y158" s="21"/>
      <c r="Z158" s="21"/>
      <c r="AA158" s="21"/>
      <c r="AB158" s="21"/>
      <c r="AC158" s="21"/>
      <c r="AD158" s="21"/>
      <c r="AE158" s="21"/>
      <c r="AR158" s="158" t="s">
        <v>90</v>
      </c>
      <c r="AT158" s="158" t="s">
        <v>160</v>
      </c>
      <c r="AU158" s="158" t="s">
        <v>84</v>
      </c>
      <c r="AY158" s="8" t="s">
        <v>158</v>
      </c>
      <c r="BE158" s="159">
        <f t="shared" si="14"/>
        <v>0</v>
      </c>
      <c r="BF158" s="159">
        <f t="shared" si="15"/>
        <v>0</v>
      </c>
      <c r="BG158" s="159">
        <f t="shared" si="16"/>
        <v>0</v>
      </c>
      <c r="BH158" s="159">
        <f t="shared" si="17"/>
        <v>0</v>
      </c>
      <c r="BI158" s="159">
        <f t="shared" si="18"/>
        <v>0</v>
      </c>
      <c r="BJ158" s="8" t="s">
        <v>80</v>
      </c>
      <c r="BK158" s="159">
        <f t="shared" si="19"/>
        <v>0</v>
      </c>
      <c r="BL158" s="8" t="s">
        <v>90</v>
      </c>
      <c r="BM158" s="158" t="s">
        <v>795</v>
      </c>
    </row>
    <row r="159" spans="1:65" s="25" customFormat="1" ht="16.5" customHeight="1">
      <c r="A159" s="21"/>
      <c r="B159" s="22"/>
      <c r="C159" s="148" t="s">
        <v>544</v>
      </c>
      <c r="D159" s="148" t="s">
        <v>160</v>
      </c>
      <c r="E159" s="149" t="s">
        <v>1898</v>
      </c>
      <c r="F159" s="150" t="s">
        <v>1899</v>
      </c>
      <c r="G159" s="151" t="s">
        <v>173</v>
      </c>
      <c r="H159" s="152">
        <v>78</v>
      </c>
      <c r="I159" s="1"/>
      <c r="J159" s="153">
        <f t="shared" si="10"/>
        <v>0</v>
      </c>
      <c r="K159" s="150" t="s">
        <v>1</v>
      </c>
      <c r="L159" s="22"/>
      <c r="M159" s="154" t="s">
        <v>1</v>
      </c>
      <c r="N159" s="155" t="s">
        <v>40</v>
      </c>
      <c r="O159" s="49"/>
      <c r="P159" s="156">
        <f t="shared" si="11"/>
        <v>0</v>
      </c>
      <c r="Q159" s="156">
        <v>0</v>
      </c>
      <c r="R159" s="156">
        <f t="shared" si="12"/>
        <v>0</v>
      </c>
      <c r="S159" s="156">
        <v>0</v>
      </c>
      <c r="T159" s="157">
        <f t="shared" si="13"/>
        <v>0</v>
      </c>
      <c r="U159" s="21"/>
      <c r="V159" s="21"/>
      <c r="W159" s="21"/>
      <c r="X159" s="21"/>
      <c r="Y159" s="21"/>
      <c r="Z159" s="21"/>
      <c r="AA159" s="21"/>
      <c r="AB159" s="21"/>
      <c r="AC159" s="21"/>
      <c r="AD159" s="21"/>
      <c r="AE159" s="21"/>
      <c r="AR159" s="158" t="s">
        <v>90</v>
      </c>
      <c r="AT159" s="158" t="s">
        <v>160</v>
      </c>
      <c r="AU159" s="158" t="s">
        <v>84</v>
      </c>
      <c r="AY159" s="8" t="s">
        <v>158</v>
      </c>
      <c r="BE159" s="159">
        <f t="shared" si="14"/>
        <v>0</v>
      </c>
      <c r="BF159" s="159">
        <f t="shared" si="15"/>
        <v>0</v>
      </c>
      <c r="BG159" s="159">
        <f t="shared" si="16"/>
        <v>0</v>
      </c>
      <c r="BH159" s="159">
        <f t="shared" si="17"/>
        <v>0</v>
      </c>
      <c r="BI159" s="159">
        <f t="shared" si="18"/>
        <v>0</v>
      </c>
      <c r="BJ159" s="8" t="s">
        <v>80</v>
      </c>
      <c r="BK159" s="159">
        <f t="shared" si="19"/>
        <v>0</v>
      </c>
      <c r="BL159" s="8" t="s">
        <v>90</v>
      </c>
      <c r="BM159" s="158" t="s">
        <v>803</v>
      </c>
    </row>
    <row r="160" spans="1:65" s="25" customFormat="1" ht="16.5" customHeight="1">
      <c r="A160" s="21"/>
      <c r="B160" s="22"/>
      <c r="C160" s="148" t="s">
        <v>548</v>
      </c>
      <c r="D160" s="148" t="s">
        <v>160</v>
      </c>
      <c r="E160" s="149" t="s">
        <v>1900</v>
      </c>
      <c r="F160" s="150" t="s">
        <v>1901</v>
      </c>
      <c r="G160" s="151" t="s">
        <v>173</v>
      </c>
      <c r="H160" s="152">
        <v>44</v>
      </c>
      <c r="I160" s="1"/>
      <c r="J160" s="153">
        <f t="shared" si="10"/>
        <v>0</v>
      </c>
      <c r="K160" s="150" t="s">
        <v>1</v>
      </c>
      <c r="L160" s="22"/>
      <c r="M160" s="154" t="s">
        <v>1</v>
      </c>
      <c r="N160" s="155" t="s">
        <v>40</v>
      </c>
      <c r="O160" s="49"/>
      <c r="P160" s="156">
        <f t="shared" si="11"/>
        <v>0</v>
      </c>
      <c r="Q160" s="156">
        <v>0</v>
      </c>
      <c r="R160" s="156">
        <f t="shared" si="12"/>
        <v>0</v>
      </c>
      <c r="S160" s="156">
        <v>0</v>
      </c>
      <c r="T160" s="157">
        <f t="shared" si="13"/>
        <v>0</v>
      </c>
      <c r="U160" s="21"/>
      <c r="V160" s="21"/>
      <c r="W160" s="21"/>
      <c r="X160" s="21"/>
      <c r="Y160" s="21"/>
      <c r="Z160" s="21"/>
      <c r="AA160" s="21"/>
      <c r="AB160" s="21"/>
      <c r="AC160" s="21"/>
      <c r="AD160" s="21"/>
      <c r="AE160" s="21"/>
      <c r="AR160" s="158" t="s">
        <v>90</v>
      </c>
      <c r="AT160" s="158" t="s">
        <v>160</v>
      </c>
      <c r="AU160" s="158" t="s">
        <v>84</v>
      </c>
      <c r="AY160" s="8" t="s">
        <v>158</v>
      </c>
      <c r="BE160" s="159">
        <f t="shared" si="14"/>
        <v>0</v>
      </c>
      <c r="BF160" s="159">
        <f t="shared" si="15"/>
        <v>0</v>
      </c>
      <c r="BG160" s="159">
        <f t="shared" si="16"/>
        <v>0</v>
      </c>
      <c r="BH160" s="159">
        <f t="shared" si="17"/>
        <v>0</v>
      </c>
      <c r="BI160" s="159">
        <f t="shared" si="18"/>
        <v>0</v>
      </c>
      <c r="BJ160" s="8" t="s">
        <v>80</v>
      </c>
      <c r="BK160" s="159">
        <f t="shared" si="19"/>
        <v>0</v>
      </c>
      <c r="BL160" s="8" t="s">
        <v>90</v>
      </c>
      <c r="BM160" s="158" t="s">
        <v>814</v>
      </c>
    </row>
    <row r="161" spans="1:65" s="25" customFormat="1" ht="16.5" customHeight="1">
      <c r="A161" s="21"/>
      <c r="B161" s="22"/>
      <c r="C161" s="148" t="s">
        <v>554</v>
      </c>
      <c r="D161" s="148" t="s">
        <v>160</v>
      </c>
      <c r="E161" s="149" t="s">
        <v>1902</v>
      </c>
      <c r="F161" s="150" t="s">
        <v>1903</v>
      </c>
      <c r="G161" s="151" t="s">
        <v>173</v>
      </c>
      <c r="H161" s="152">
        <v>24</v>
      </c>
      <c r="I161" s="1"/>
      <c r="J161" s="153">
        <f t="shared" si="10"/>
        <v>0</v>
      </c>
      <c r="K161" s="150" t="s">
        <v>1</v>
      </c>
      <c r="L161" s="22"/>
      <c r="M161" s="154" t="s">
        <v>1</v>
      </c>
      <c r="N161" s="155" t="s">
        <v>40</v>
      </c>
      <c r="O161" s="49"/>
      <c r="P161" s="156">
        <f t="shared" si="11"/>
        <v>0</v>
      </c>
      <c r="Q161" s="156">
        <v>0</v>
      </c>
      <c r="R161" s="156">
        <f t="shared" si="12"/>
        <v>0</v>
      </c>
      <c r="S161" s="156">
        <v>0</v>
      </c>
      <c r="T161" s="157">
        <f t="shared" si="13"/>
        <v>0</v>
      </c>
      <c r="U161" s="21"/>
      <c r="V161" s="21"/>
      <c r="W161" s="21"/>
      <c r="X161" s="21"/>
      <c r="Y161" s="21"/>
      <c r="Z161" s="21"/>
      <c r="AA161" s="21"/>
      <c r="AB161" s="21"/>
      <c r="AC161" s="21"/>
      <c r="AD161" s="21"/>
      <c r="AE161" s="21"/>
      <c r="AR161" s="158" t="s">
        <v>90</v>
      </c>
      <c r="AT161" s="158" t="s">
        <v>160</v>
      </c>
      <c r="AU161" s="158" t="s">
        <v>84</v>
      </c>
      <c r="AY161" s="8" t="s">
        <v>158</v>
      </c>
      <c r="BE161" s="159">
        <f t="shared" si="14"/>
        <v>0</v>
      </c>
      <c r="BF161" s="159">
        <f t="shared" si="15"/>
        <v>0</v>
      </c>
      <c r="BG161" s="159">
        <f t="shared" si="16"/>
        <v>0</v>
      </c>
      <c r="BH161" s="159">
        <f t="shared" si="17"/>
        <v>0</v>
      </c>
      <c r="BI161" s="159">
        <f t="shared" si="18"/>
        <v>0</v>
      </c>
      <c r="BJ161" s="8" t="s">
        <v>80</v>
      </c>
      <c r="BK161" s="159">
        <f t="shared" si="19"/>
        <v>0</v>
      </c>
      <c r="BL161" s="8" t="s">
        <v>90</v>
      </c>
      <c r="BM161" s="158" t="s">
        <v>830</v>
      </c>
    </row>
    <row r="162" spans="1:65" s="25" customFormat="1" ht="16.5" customHeight="1">
      <c r="A162" s="21"/>
      <c r="B162" s="22"/>
      <c r="C162" s="148" t="s">
        <v>560</v>
      </c>
      <c r="D162" s="148" t="s">
        <v>160</v>
      </c>
      <c r="E162" s="149" t="s">
        <v>1904</v>
      </c>
      <c r="F162" s="150" t="s">
        <v>1905</v>
      </c>
      <c r="G162" s="151" t="s">
        <v>173</v>
      </c>
      <c r="H162" s="152">
        <v>1</v>
      </c>
      <c r="I162" s="1"/>
      <c r="J162" s="153">
        <f t="shared" si="10"/>
        <v>0</v>
      </c>
      <c r="K162" s="150" t="s">
        <v>1</v>
      </c>
      <c r="L162" s="22"/>
      <c r="M162" s="154" t="s">
        <v>1</v>
      </c>
      <c r="N162" s="155" t="s">
        <v>40</v>
      </c>
      <c r="O162" s="49"/>
      <c r="P162" s="156">
        <f t="shared" si="11"/>
        <v>0</v>
      </c>
      <c r="Q162" s="156">
        <v>0</v>
      </c>
      <c r="R162" s="156">
        <f t="shared" si="12"/>
        <v>0</v>
      </c>
      <c r="S162" s="156">
        <v>0</v>
      </c>
      <c r="T162" s="157">
        <f t="shared" si="13"/>
        <v>0</v>
      </c>
      <c r="U162" s="21"/>
      <c r="V162" s="21"/>
      <c r="W162" s="21"/>
      <c r="X162" s="21"/>
      <c r="Y162" s="21"/>
      <c r="Z162" s="21"/>
      <c r="AA162" s="21"/>
      <c r="AB162" s="21"/>
      <c r="AC162" s="21"/>
      <c r="AD162" s="21"/>
      <c r="AE162" s="21"/>
      <c r="AR162" s="158" t="s">
        <v>90</v>
      </c>
      <c r="AT162" s="158" t="s">
        <v>160</v>
      </c>
      <c r="AU162" s="158" t="s">
        <v>84</v>
      </c>
      <c r="AY162" s="8" t="s">
        <v>158</v>
      </c>
      <c r="BE162" s="159">
        <f t="shared" si="14"/>
        <v>0</v>
      </c>
      <c r="BF162" s="159">
        <f t="shared" si="15"/>
        <v>0</v>
      </c>
      <c r="BG162" s="159">
        <f t="shared" si="16"/>
        <v>0</v>
      </c>
      <c r="BH162" s="159">
        <f t="shared" si="17"/>
        <v>0</v>
      </c>
      <c r="BI162" s="159">
        <f t="shared" si="18"/>
        <v>0</v>
      </c>
      <c r="BJ162" s="8" t="s">
        <v>80</v>
      </c>
      <c r="BK162" s="159">
        <f t="shared" si="19"/>
        <v>0</v>
      </c>
      <c r="BL162" s="8" t="s">
        <v>90</v>
      </c>
      <c r="BM162" s="158" t="s">
        <v>840</v>
      </c>
    </row>
    <row r="163" spans="1:65" s="25" customFormat="1" ht="16.5" customHeight="1">
      <c r="A163" s="21"/>
      <c r="B163" s="22"/>
      <c r="C163" s="148" t="s">
        <v>570</v>
      </c>
      <c r="D163" s="148" t="s">
        <v>160</v>
      </c>
      <c r="E163" s="149" t="s">
        <v>1906</v>
      </c>
      <c r="F163" s="150" t="s">
        <v>1907</v>
      </c>
      <c r="G163" s="151" t="s">
        <v>173</v>
      </c>
      <c r="H163" s="152">
        <v>1</v>
      </c>
      <c r="I163" s="1"/>
      <c r="J163" s="153">
        <f t="shared" si="10"/>
        <v>0</v>
      </c>
      <c r="K163" s="150" t="s">
        <v>1</v>
      </c>
      <c r="L163" s="22"/>
      <c r="M163" s="154" t="s">
        <v>1</v>
      </c>
      <c r="N163" s="155" t="s">
        <v>40</v>
      </c>
      <c r="O163" s="49"/>
      <c r="P163" s="156">
        <f t="shared" si="11"/>
        <v>0</v>
      </c>
      <c r="Q163" s="156">
        <v>0</v>
      </c>
      <c r="R163" s="156">
        <f t="shared" si="12"/>
        <v>0</v>
      </c>
      <c r="S163" s="156">
        <v>0</v>
      </c>
      <c r="T163" s="157">
        <f t="shared" si="13"/>
        <v>0</v>
      </c>
      <c r="U163" s="21"/>
      <c r="V163" s="21"/>
      <c r="W163" s="21"/>
      <c r="X163" s="21"/>
      <c r="Y163" s="21"/>
      <c r="Z163" s="21"/>
      <c r="AA163" s="21"/>
      <c r="AB163" s="21"/>
      <c r="AC163" s="21"/>
      <c r="AD163" s="21"/>
      <c r="AE163" s="21"/>
      <c r="AR163" s="158" t="s">
        <v>90</v>
      </c>
      <c r="AT163" s="158" t="s">
        <v>160</v>
      </c>
      <c r="AU163" s="158" t="s">
        <v>84</v>
      </c>
      <c r="AY163" s="8" t="s">
        <v>158</v>
      </c>
      <c r="BE163" s="159">
        <f t="shared" si="14"/>
        <v>0</v>
      </c>
      <c r="BF163" s="159">
        <f t="shared" si="15"/>
        <v>0</v>
      </c>
      <c r="BG163" s="159">
        <f t="shared" si="16"/>
        <v>0</v>
      </c>
      <c r="BH163" s="159">
        <f t="shared" si="17"/>
        <v>0</v>
      </c>
      <c r="BI163" s="159">
        <f t="shared" si="18"/>
        <v>0</v>
      </c>
      <c r="BJ163" s="8" t="s">
        <v>80</v>
      </c>
      <c r="BK163" s="159">
        <f t="shared" si="19"/>
        <v>0</v>
      </c>
      <c r="BL163" s="8" t="s">
        <v>90</v>
      </c>
      <c r="BM163" s="158" t="s">
        <v>853</v>
      </c>
    </row>
    <row r="164" spans="1:65" s="25" customFormat="1" ht="16.5" customHeight="1">
      <c r="A164" s="21"/>
      <c r="B164" s="22"/>
      <c r="C164" s="148" t="s">
        <v>575</v>
      </c>
      <c r="D164" s="148" t="s">
        <v>160</v>
      </c>
      <c r="E164" s="149" t="s">
        <v>1908</v>
      </c>
      <c r="F164" s="150" t="s">
        <v>1909</v>
      </c>
      <c r="G164" s="151" t="s">
        <v>173</v>
      </c>
      <c r="H164" s="152">
        <v>3</v>
      </c>
      <c r="I164" s="1"/>
      <c r="J164" s="153">
        <f t="shared" si="10"/>
        <v>0</v>
      </c>
      <c r="K164" s="150" t="s">
        <v>1</v>
      </c>
      <c r="L164" s="22"/>
      <c r="M164" s="154" t="s">
        <v>1</v>
      </c>
      <c r="N164" s="155" t="s">
        <v>40</v>
      </c>
      <c r="O164" s="49"/>
      <c r="P164" s="156">
        <f t="shared" si="11"/>
        <v>0</v>
      </c>
      <c r="Q164" s="156">
        <v>0</v>
      </c>
      <c r="R164" s="156">
        <f t="shared" si="12"/>
        <v>0</v>
      </c>
      <c r="S164" s="156">
        <v>0</v>
      </c>
      <c r="T164" s="157">
        <f t="shared" si="13"/>
        <v>0</v>
      </c>
      <c r="U164" s="21"/>
      <c r="V164" s="21"/>
      <c r="W164" s="21"/>
      <c r="X164" s="21"/>
      <c r="Y164" s="21"/>
      <c r="Z164" s="21"/>
      <c r="AA164" s="21"/>
      <c r="AB164" s="21"/>
      <c r="AC164" s="21"/>
      <c r="AD164" s="21"/>
      <c r="AE164" s="21"/>
      <c r="AR164" s="158" t="s">
        <v>90</v>
      </c>
      <c r="AT164" s="158" t="s">
        <v>160</v>
      </c>
      <c r="AU164" s="158" t="s">
        <v>84</v>
      </c>
      <c r="AY164" s="8" t="s">
        <v>158</v>
      </c>
      <c r="BE164" s="159">
        <f t="shared" si="14"/>
        <v>0</v>
      </c>
      <c r="BF164" s="159">
        <f t="shared" si="15"/>
        <v>0</v>
      </c>
      <c r="BG164" s="159">
        <f t="shared" si="16"/>
        <v>0</v>
      </c>
      <c r="BH164" s="159">
        <f t="shared" si="17"/>
        <v>0</v>
      </c>
      <c r="BI164" s="159">
        <f t="shared" si="18"/>
        <v>0</v>
      </c>
      <c r="BJ164" s="8" t="s">
        <v>80</v>
      </c>
      <c r="BK164" s="159">
        <f t="shared" si="19"/>
        <v>0</v>
      </c>
      <c r="BL164" s="8" t="s">
        <v>90</v>
      </c>
      <c r="BM164" s="158" t="s">
        <v>888</v>
      </c>
    </row>
    <row r="165" spans="1:65" s="25" customFormat="1" ht="24.2" customHeight="1">
      <c r="A165" s="21"/>
      <c r="B165" s="22"/>
      <c r="C165" s="148" t="s">
        <v>581</v>
      </c>
      <c r="D165" s="148" t="s">
        <v>160</v>
      </c>
      <c r="E165" s="149" t="s">
        <v>1910</v>
      </c>
      <c r="F165" s="150" t="s">
        <v>1911</v>
      </c>
      <c r="G165" s="151" t="s">
        <v>173</v>
      </c>
      <c r="H165" s="152">
        <v>4</v>
      </c>
      <c r="I165" s="1"/>
      <c r="J165" s="153">
        <f t="shared" si="10"/>
        <v>0</v>
      </c>
      <c r="K165" s="150" t="s">
        <v>1</v>
      </c>
      <c r="L165" s="22"/>
      <c r="M165" s="154" t="s">
        <v>1</v>
      </c>
      <c r="N165" s="155" t="s">
        <v>40</v>
      </c>
      <c r="O165" s="49"/>
      <c r="P165" s="156">
        <f t="shared" si="11"/>
        <v>0</v>
      </c>
      <c r="Q165" s="156">
        <v>0</v>
      </c>
      <c r="R165" s="156">
        <f t="shared" si="12"/>
        <v>0</v>
      </c>
      <c r="S165" s="156">
        <v>0</v>
      </c>
      <c r="T165" s="157">
        <f t="shared" si="13"/>
        <v>0</v>
      </c>
      <c r="U165" s="21"/>
      <c r="V165" s="21"/>
      <c r="W165" s="21"/>
      <c r="X165" s="21"/>
      <c r="Y165" s="21"/>
      <c r="Z165" s="21"/>
      <c r="AA165" s="21"/>
      <c r="AB165" s="21"/>
      <c r="AC165" s="21"/>
      <c r="AD165" s="21"/>
      <c r="AE165" s="21"/>
      <c r="AR165" s="158" t="s">
        <v>90</v>
      </c>
      <c r="AT165" s="158" t="s">
        <v>160</v>
      </c>
      <c r="AU165" s="158" t="s">
        <v>84</v>
      </c>
      <c r="AY165" s="8" t="s">
        <v>158</v>
      </c>
      <c r="BE165" s="159">
        <f t="shared" si="14"/>
        <v>0</v>
      </c>
      <c r="BF165" s="159">
        <f t="shared" si="15"/>
        <v>0</v>
      </c>
      <c r="BG165" s="159">
        <f t="shared" si="16"/>
        <v>0</v>
      </c>
      <c r="BH165" s="159">
        <f t="shared" si="17"/>
        <v>0</v>
      </c>
      <c r="BI165" s="159">
        <f t="shared" si="18"/>
        <v>0</v>
      </c>
      <c r="BJ165" s="8" t="s">
        <v>80</v>
      </c>
      <c r="BK165" s="159">
        <f t="shared" si="19"/>
        <v>0</v>
      </c>
      <c r="BL165" s="8" t="s">
        <v>90</v>
      </c>
      <c r="BM165" s="158" t="s">
        <v>897</v>
      </c>
    </row>
    <row r="166" spans="1:65" s="25" customFormat="1" ht="24.2" customHeight="1">
      <c r="A166" s="21"/>
      <c r="B166" s="22"/>
      <c r="C166" s="148" t="s">
        <v>585</v>
      </c>
      <c r="D166" s="148" t="s">
        <v>160</v>
      </c>
      <c r="E166" s="149" t="s">
        <v>1912</v>
      </c>
      <c r="F166" s="150" t="s">
        <v>1913</v>
      </c>
      <c r="G166" s="151" t="s">
        <v>173</v>
      </c>
      <c r="H166" s="152">
        <v>130</v>
      </c>
      <c r="I166" s="1"/>
      <c r="J166" s="153">
        <f t="shared" si="10"/>
        <v>0</v>
      </c>
      <c r="K166" s="150" t="s">
        <v>1</v>
      </c>
      <c r="L166" s="22"/>
      <c r="M166" s="154" t="s">
        <v>1</v>
      </c>
      <c r="N166" s="155" t="s">
        <v>40</v>
      </c>
      <c r="O166" s="49"/>
      <c r="P166" s="156">
        <f t="shared" si="11"/>
        <v>0</v>
      </c>
      <c r="Q166" s="156">
        <v>0</v>
      </c>
      <c r="R166" s="156">
        <f t="shared" si="12"/>
        <v>0</v>
      </c>
      <c r="S166" s="156">
        <v>0</v>
      </c>
      <c r="T166" s="157">
        <f t="shared" si="13"/>
        <v>0</v>
      </c>
      <c r="U166" s="21"/>
      <c r="V166" s="21"/>
      <c r="W166" s="21"/>
      <c r="X166" s="21"/>
      <c r="Y166" s="21"/>
      <c r="Z166" s="21"/>
      <c r="AA166" s="21"/>
      <c r="AB166" s="21"/>
      <c r="AC166" s="21"/>
      <c r="AD166" s="21"/>
      <c r="AE166" s="21"/>
      <c r="AR166" s="158" t="s">
        <v>90</v>
      </c>
      <c r="AT166" s="158" t="s">
        <v>160</v>
      </c>
      <c r="AU166" s="158" t="s">
        <v>84</v>
      </c>
      <c r="AY166" s="8" t="s">
        <v>158</v>
      </c>
      <c r="BE166" s="159">
        <f t="shared" si="14"/>
        <v>0</v>
      </c>
      <c r="BF166" s="159">
        <f t="shared" si="15"/>
        <v>0</v>
      </c>
      <c r="BG166" s="159">
        <f t="shared" si="16"/>
        <v>0</v>
      </c>
      <c r="BH166" s="159">
        <f t="shared" si="17"/>
        <v>0</v>
      </c>
      <c r="BI166" s="159">
        <f t="shared" si="18"/>
        <v>0</v>
      </c>
      <c r="BJ166" s="8" t="s">
        <v>80</v>
      </c>
      <c r="BK166" s="159">
        <f t="shared" si="19"/>
        <v>0</v>
      </c>
      <c r="BL166" s="8" t="s">
        <v>90</v>
      </c>
      <c r="BM166" s="158" t="s">
        <v>905</v>
      </c>
    </row>
    <row r="167" spans="1:65" s="25" customFormat="1" ht="16.5" customHeight="1">
      <c r="A167" s="21"/>
      <c r="B167" s="22"/>
      <c r="C167" s="148" t="s">
        <v>590</v>
      </c>
      <c r="D167" s="148" t="s">
        <v>160</v>
      </c>
      <c r="E167" s="149" t="s">
        <v>1914</v>
      </c>
      <c r="F167" s="150" t="s">
        <v>1915</v>
      </c>
      <c r="G167" s="151" t="s">
        <v>891</v>
      </c>
      <c r="H167" s="152">
        <v>15</v>
      </c>
      <c r="I167" s="1"/>
      <c r="J167" s="153">
        <f t="shared" si="10"/>
        <v>0</v>
      </c>
      <c r="K167" s="150" t="s">
        <v>1</v>
      </c>
      <c r="L167" s="22"/>
      <c r="M167" s="154" t="s">
        <v>1</v>
      </c>
      <c r="N167" s="155" t="s">
        <v>40</v>
      </c>
      <c r="O167" s="49"/>
      <c r="P167" s="156">
        <f t="shared" si="11"/>
        <v>0</v>
      </c>
      <c r="Q167" s="156">
        <v>0</v>
      </c>
      <c r="R167" s="156">
        <f t="shared" si="12"/>
        <v>0</v>
      </c>
      <c r="S167" s="156">
        <v>0</v>
      </c>
      <c r="T167" s="157">
        <f t="shared" si="13"/>
        <v>0</v>
      </c>
      <c r="U167" s="21"/>
      <c r="V167" s="21"/>
      <c r="W167" s="21"/>
      <c r="X167" s="21"/>
      <c r="Y167" s="21"/>
      <c r="Z167" s="21"/>
      <c r="AA167" s="21"/>
      <c r="AB167" s="21"/>
      <c r="AC167" s="21"/>
      <c r="AD167" s="21"/>
      <c r="AE167" s="21"/>
      <c r="AR167" s="158" t="s">
        <v>90</v>
      </c>
      <c r="AT167" s="158" t="s">
        <v>160</v>
      </c>
      <c r="AU167" s="158" t="s">
        <v>84</v>
      </c>
      <c r="AY167" s="8" t="s">
        <v>158</v>
      </c>
      <c r="BE167" s="159">
        <f t="shared" si="14"/>
        <v>0</v>
      </c>
      <c r="BF167" s="159">
        <f t="shared" si="15"/>
        <v>0</v>
      </c>
      <c r="BG167" s="159">
        <f t="shared" si="16"/>
        <v>0</v>
      </c>
      <c r="BH167" s="159">
        <f t="shared" si="17"/>
        <v>0</v>
      </c>
      <c r="BI167" s="159">
        <f t="shared" si="18"/>
        <v>0</v>
      </c>
      <c r="BJ167" s="8" t="s">
        <v>80</v>
      </c>
      <c r="BK167" s="159">
        <f t="shared" si="19"/>
        <v>0</v>
      </c>
      <c r="BL167" s="8" t="s">
        <v>90</v>
      </c>
      <c r="BM167" s="158" t="s">
        <v>917</v>
      </c>
    </row>
    <row r="168" spans="1:65" s="25" customFormat="1" ht="16.5" customHeight="1">
      <c r="A168" s="21"/>
      <c r="B168" s="22"/>
      <c r="C168" s="148" t="s">
        <v>609</v>
      </c>
      <c r="D168" s="148" t="s">
        <v>160</v>
      </c>
      <c r="E168" s="149" t="s">
        <v>1916</v>
      </c>
      <c r="F168" s="150" t="s">
        <v>1917</v>
      </c>
      <c r="G168" s="151" t="s">
        <v>253</v>
      </c>
      <c r="H168" s="152">
        <v>730</v>
      </c>
      <c r="I168" s="1"/>
      <c r="J168" s="153">
        <f t="shared" si="10"/>
        <v>0</v>
      </c>
      <c r="K168" s="150" t="s">
        <v>1</v>
      </c>
      <c r="L168" s="22"/>
      <c r="M168" s="154" t="s">
        <v>1</v>
      </c>
      <c r="N168" s="155" t="s">
        <v>40</v>
      </c>
      <c r="O168" s="49"/>
      <c r="P168" s="156">
        <f t="shared" si="11"/>
        <v>0</v>
      </c>
      <c r="Q168" s="156">
        <v>0</v>
      </c>
      <c r="R168" s="156">
        <f t="shared" si="12"/>
        <v>0</v>
      </c>
      <c r="S168" s="156">
        <v>0</v>
      </c>
      <c r="T168" s="157">
        <f t="shared" si="13"/>
        <v>0</v>
      </c>
      <c r="U168" s="21"/>
      <c r="V168" s="21"/>
      <c r="W168" s="21"/>
      <c r="X168" s="21"/>
      <c r="Y168" s="21"/>
      <c r="Z168" s="21"/>
      <c r="AA168" s="21"/>
      <c r="AB168" s="21"/>
      <c r="AC168" s="21"/>
      <c r="AD168" s="21"/>
      <c r="AE168" s="21"/>
      <c r="AR168" s="158" t="s">
        <v>90</v>
      </c>
      <c r="AT168" s="158" t="s">
        <v>160</v>
      </c>
      <c r="AU168" s="158" t="s">
        <v>84</v>
      </c>
      <c r="AY168" s="8" t="s">
        <v>158</v>
      </c>
      <c r="BE168" s="159">
        <f t="shared" si="14"/>
        <v>0</v>
      </c>
      <c r="BF168" s="159">
        <f t="shared" si="15"/>
        <v>0</v>
      </c>
      <c r="BG168" s="159">
        <f t="shared" si="16"/>
        <v>0</v>
      </c>
      <c r="BH168" s="159">
        <f t="shared" si="17"/>
        <v>0</v>
      </c>
      <c r="BI168" s="159">
        <f t="shared" si="18"/>
        <v>0</v>
      </c>
      <c r="BJ168" s="8" t="s">
        <v>80</v>
      </c>
      <c r="BK168" s="159">
        <f t="shared" si="19"/>
        <v>0</v>
      </c>
      <c r="BL168" s="8" t="s">
        <v>90</v>
      </c>
      <c r="BM168" s="158" t="s">
        <v>928</v>
      </c>
    </row>
    <row r="169" spans="1:65" s="25" customFormat="1" ht="16.5" customHeight="1">
      <c r="A169" s="21"/>
      <c r="B169" s="22"/>
      <c r="C169" s="148" t="s">
        <v>620</v>
      </c>
      <c r="D169" s="148" t="s">
        <v>160</v>
      </c>
      <c r="E169" s="149" t="s">
        <v>1918</v>
      </c>
      <c r="F169" s="150" t="s">
        <v>1919</v>
      </c>
      <c r="G169" s="151" t="s">
        <v>253</v>
      </c>
      <c r="H169" s="152">
        <v>60</v>
      </c>
      <c r="I169" s="1"/>
      <c r="J169" s="153">
        <f t="shared" si="10"/>
        <v>0</v>
      </c>
      <c r="K169" s="150" t="s">
        <v>1</v>
      </c>
      <c r="L169" s="22"/>
      <c r="M169" s="154" t="s">
        <v>1</v>
      </c>
      <c r="N169" s="155" t="s">
        <v>40</v>
      </c>
      <c r="O169" s="49"/>
      <c r="P169" s="156">
        <f t="shared" si="11"/>
        <v>0</v>
      </c>
      <c r="Q169" s="156">
        <v>0</v>
      </c>
      <c r="R169" s="156">
        <f t="shared" si="12"/>
        <v>0</v>
      </c>
      <c r="S169" s="156">
        <v>0</v>
      </c>
      <c r="T169" s="157">
        <f t="shared" si="13"/>
        <v>0</v>
      </c>
      <c r="U169" s="21"/>
      <c r="V169" s="21"/>
      <c r="W169" s="21"/>
      <c r="X169" s="21"/>
      <c r="Y169" s="21"/>
      <c r="Z169" s="21"/>
      <c r="AA169" s="21"/>
      <c r="AB169" s="21"/>
      <c r="AC169" s="21"/>
      <c r="AD169" s="21"/>
      <c r="AE169" s="21"/>
      <c r="AR169" s="158" t="s">
        <v>90</v>
      </c>
      <c r="AT169" s="158" t="s">
        <v>160</v>
      </c>
      <c r="AU169" s="158" t="s">
        <v>84</v>
      </c>
      <c r="AY169" s="8" t="s">
        <v>158</v>
      </c>
      <c r="BE169" s="159">
        <f t="shared" si="14"/>
        <v>0</v>
      </c>
      <c r="BF169" s="159">
        <f t="shared" si="15"/>
        <v>0</v>
      </c>
      <c r="BG169" s="159">
        <f t="shared" si="16"/>
        <v>0</v>
      </c>
      <c r="BH169" s="159">
        <f t="shared" si="17"/>
        <v>0</v>
      </c>
      <c r="BI169" s="159">
        <f t="shared" si="18"/>
        <v>0</v>
      </c>
      <c r="BJ169" s="8" t="s">
        <v>80</v>
      </c>
      <c r="BK169" s="159">
        <f t="shared" si="19"/>
        <v>0</v>
      </c>
      <c r="BL169" s="8" t="s">
        <v>90</v>
      </c>
      <c r="BM169" s="158" t="s">
        <v>938</v>
      </c>
    </row>
    <row r="170" spans="1:65" s="25" customFormat="1" ht="16.5" customHeight="1">
      <c r="A170" s="21"/>
      <c r="B170" s="22"/>
      <c r="C170" s="148" t="s">
        <v>626</v>
      </c>
      <c r="D170" s="148" t="s">
        <v>160</v>
      </c>
      <c r="E170" s="149" t="s">
        <v>1920</v>
      </c>
      <c r="F170" s="150" t="s">
        <v>1921</v>
      </c>
      <c r="G170" s="151" t="s">
        <v>253</v>
      </c>
      <c r="H170" s="152">
        <v>45</v>
      </c>
      <c r="I170" s="1"/>
      <c r="J170" s="153">
        <f t="shared" si="10"/>
        <v>0</v>
      </c>
      <c r="K170" s="150" t="s">
        <v>1</v>
      </c>
      <c r="L170" s="22"/>
      <c r="M170" s="154" t="s">
        <v>1</v>
      </c>
      <c r="N170" s="155" t="s">
        <v>40</v>
      </c>
      <c r="O170" s="49"/>
      <c r="P170" s="156">
        <f t="shared" si="11"/>
        <v>0</v>
      </c>
      <c r="Q170" s="156">
        <v>0</v>
      </c>
      <c r="R170" s="156">
        <f t="shared" si="12"/>
        <v>0</v>
      </c>
      <c r="S170" s="156">
        <v>0</v>
      </c>
      <c r="T170" s="157">
        <f t="shared" si="13"/>
        <v>0</v>
      </c>
      <c r="U170" s="21"/>
      <c r="V170" s="21"/>
      <c r="W170" s="21"/>
      <c r="X170" s="21"/>
      <c r="Y170" s="21"/>
      <c r="Z170" s="21"/>
      <c r="AA170" s="21"/>
      <c r="AB170" s="21"/>
      <c r="AC170" s="21"/>
      <c r="AD170" s="21"/>
      <c r="AE170" s="21"/>
      <c r="AR170" s="158" t="s">
        <v>90</v>
      </c>
      <c r="AT170" s="158" t="s">
        <v>160</v>
      </c>
      <c r="AU170" s="158" t="s">
        <v>84</v>
      </c>
      <c r="AY170" s="8" t="s">
        <v>158</v>
      </c>
      <c r="BE170" s="159">
        <f t="shared" si="14"/>
        <v>0</v>
      </c>
      <c r="BF170" s="159">
        <f t="shared" si="15"/>
        <v>0</v>
      </c>
      <c r="BG170" s="159">
        <f t="shared" si="16"/>
        <v>0</v>
      </c>
      <c r="BH170" s="159">
        <f t="shared" si="17"/>
        <v>0</v>
      </c>
      <c r="BI170" s="159">
        <f t="shared" si="18"/>
        <v>0</v>
      </c>
      <c r="BJ170" s="8" t="s">
        <v>80</v>
      </c>
      <c r="BK170" s="159">
        <f t="shared" si="19"/>
        <v>0</v>
      </c>
      <c r="BL170" s="8" t="s">
        <v>90</v>
      </c>
      <c r="BM170" s="158" t="s">
        <v>950</v>
      </c>
    </row>
    <row r="171" spans="1:65" s="25" customFormat="1" ht="21.75" customHeight="1">
      <c r="A171" s="21"/>
      <c r="B171" s="22"/>
      <c r="C171" s="148" t="s">
        <v>650</v>
      </c>
      <c r="D171" s="148" t="s">
        <v>160</v>
      </c>
      <c r="E171" s="149" t="s">
        <v>1922</v>
      </c>
      <c r="F171" s="150" t="s">
        <v>1923</v>
      </c>
      <c r="G171" s="151" t="s">
        <v>173</v>
      </c>
      <c r="H171" s="152">
        <v>1</v>
      </c>
      <c r="I171" s="1"/>
      <c r="J171" s="153">
        <f t="shared" si="10"/>
        <v>0</v>
      </c>
      <c r="K171" s="150" t="s">
        <v>1</v>
      </c>
      <c r="L171" s="22"/>
      <c r="M171" s="154" t="s">
        <v>1</v>
      </c>
      <c r="N171" s="155" t="s">
        <v>40</v>
      </c>
      <c r="O171" s="49"/>
      <c r="P171" s="156">
        <f t="shared" si="11"/>
        <v>0</v>
      </c>
      <c r="Q171" s="156">
        <v>0</v>
      </c>
      <c r="R171" s="156">
        <f t="shared" si="12"/>
        <v>0</v>
      </c>
      <c r="S171" s="156">
        <v>0</v>
      </c>
      <c r="T171" s="157">
        <f t="shared" si="13"/>
        <v>0</v>
      </c>
      <c r="U171" s="21"/>
      <c r="V171" s="21"/>
      <c r="W171" s="21"/>
      <c r="X171" s="21"/>
      <c r="Y171" s="21"/>
      <c r="Z171" s="21"/>
      <c r="AA171" s="21"/>
      <c r="AB171" s="21"/>
      <c r="AC171" s="21"/>
      <c r="AD171" s="21"/>
      <c r="AE171" s="21"/>
      <c r="AR171" s="158" t="s">
        <v>90</v>
      </c>
      <c r="AT171" s="158" t="s">
        <v>160</v>
      </c>
      <c r="AU171" s="158" t="s">
        <v>84</v>
      </c>
      <c r="AY171" s="8" t="s">
        <v>158</v>
      </c>
      <c r="BE171" s="159">
        <f t="shared" si="14"/>
        <v>0</v>
      </c>
      <c r="BF171" s="159">
        <f t="shared" si="15"/>
        <v>0</v>
      </c>
      <c r="BG171" s="159">
        <f t="shared" si="16"/>
        <v>0</v>
      </c>
      <c r="BH171" s="159">
        <f t="shared" si="17"/>
        <v>0</v>
      </c>
      <c r="BI171" s="159">
        <f t="shared" si="18"/>
        <v>0</v>
      </c>
      <c r="BJ171" s="8" t="s">
        <v>80</v>
      </c>
      <c r="BK171" s="159">
        <f t="shared" si="19"/>
        <v>0</v>
      </c>
      <c r="BL171" s="8" t="s">
        <v>90</v>
      </c>
      <c r="BM171" s="158" t="s">
        <v>962</v>
      </c>
    </row>
    <row r="172" spans="1:65" s="25" customFormat="1" ht="21.75" customHeight="1">
      <c r="A172" s="21"/>
      <c r="B172" s="22"/>
      <c r="C172" s="148" t="s">
        <v>661</v>
      </c>
      <c r="D172" s="148" t="s">
        <v>160</v>
      </c>
      <c r="E172" s="149" t="s">
        <v>1924</v>
      </c>
      <c r="F172" s="150" t="s">
        <v>1925</v>
      </c>
      <c r="G172" s="151" t="s">
        <v>173</v>
      </c>
      <c r="H172" s="152">
        <v>2</v>
      </c>
      <c r="I172" s="1"/>
      <c r="J172" s="153">
        <f t="shared" si="10"/>
        <v>0</v>
      </c>
      <c r="K172" s="150" t="s">
        <v>1</v>
      </c>
      <c r="L172" s="22"/>
      <c r="M172" s="154" t="s">
        <v>1</v>
      </c>
      <c r="N172" s="155" t="s">
        <v>40</v>
      </c>
      <c r="O172" s="49"/>
      <c r="P172" s="156">
        <f t="shared" si="11"/>
        <v>0</v>
      </c>
      <c r="Q172" s="156">
        <v>0</v>
      </c>
      <c r="R172" s="156">
        <f t="shared" si="12"/>
        <v>0</v>
      </c>
      <c r="S172" s="156">
        <v>0</v>
      </c>
      <c r="T172" s="157">
        <f t="shared" si="13"/>
        <v>0</v>
      </c>
      <c r="U172" s="21"/>
      <c r="V172" s="21"/>
      <c r="W172" s="21"/>
      <c r="X172" s="21"/>
      <c r="Y172" s="21"/>
      <c r="Z172" s="21"/>
      <c r="AA172" s="21"/>
      <c r="AB172" s="21"/>
      <c r="AC172" s="21"/>
      <c r="AD172" s="21"/>
      <c r="AE172" s="21"/>
      <c r="AR172" s="158" t="s">
        <v>90</v>
      </c>
      <c r="AT172" s="158" t="s">
        <v>160</v>
      </c>
      <c r="AU172" s="158" t="s">
        <v>84</v>
      </c>
      <c r="AY172" s="8" t="s">
        <v>158</v>
      </c>
      <c r="BE172" s="159">
        <f t="shared" si="14"/>
        <v>0</v>
      </c>
      <c r="BF172" s="159">
        <f t="shared" si="15"/>
        <v>0</v>
      </c>
      <c r="BG172" s="159">
        <f t="shared" si="16"/>
        <v>0</v>
      </c>
      <c r="BH172" s="159">
        <f t="shared" si="17"/>
        <v>0</v>
      </c>
      <c r="BI172" s="159">
        <f t="shared" si="18"/>
        <v>0</v>
      </c>
      <c r="BJ172" s="8" t="s">
        <v>80</v>
      </c>
      <c r="BK172" s="159">
        <f t="shared" si="19"/>
        <v>0</v>
      </c>
      <c r="BL172" s="8" t="s">
        <v>90</v>
      </c>
      <c r="BM172" s="158" t="s">
        <v>974</v>
      </c>
    </row>
    <row r="173" spans="1:65" s="25" customFormat="1" ht="21.75" customHeight="1">
      <c r="A173" s="21"/>
      <c r="B173" s="22"/>
      <c r="C173" s="148" t="s">
        <v>668</v>
      </c>
      <c r="D173" s="148" t="s">
        <v>160</v>
      </c>
      <c r="E173" s="149" t="s">
        <v>1926</v>
      </c>
      <c r="F173" s="150" t="s">
        <v>1927</v>
      </c>
      <c r="G173" s="151" t="s">
        <v>173</v>
      </c>
      <c r="H173" s="152">
        <v>1</v>
      </c>
      <c r="I173" s="1"/>
      <c r="J173" s="153">
        <f t="shared" si="10"/>
        <v>0</v>
      </c>
      <c r="K173" s="150" t="s">
        <v>1</v>
      </c>
      <c r="L173" s="22"/>
      <c r="M173" s="154" t="s">
        <v>1</v>
      </c>
      <c r="N173" s="155" t="s">
        <v>40</v>
      </c>
      <c r="O173" s="49"/>
      <c r="P173" s="156">
        <f t="shared" si="11"/>
        <v>0</v>
      </c>
      <c r="Q173" s="156">
        <v>0</v>
      </c>
      <c r="R173" s="156">
        <f t="shared" si="12"/>
        <v>0</v>
      </c>
      <c r="S173" s="156">
        <v>0</v>
      </c>
      <c r="T173" s="157">
        <f t="shared" si="13"/>
        <v>0</v>
      </c>
      <c r="U173" s="21"/>
      <c r="V173" s="21"/>
      <c r="W173" s="21"/>
      <c r="X173" s="21"/>
      <c r="Y173" s="21"/>
      <c r="Z173" s="21"/>
      <c r="AA173" s="21"/>
      <c r="AB173" s="21"/>
      <c r="AC173" s="21"/>
      <c r="AD173" s="21"/>
      <c r="AE173" s="21"/>
      <c r="AR173" s="158" t="s">
        <v>90</v>
      </c>
      <c r="AT173" s="158" t="s">
        <v>160</v>
      </c>
      <c r="AU173" s="158" t="s">
        <v>84</v>
      </c>
      <c r="AY173" s="8" t="s">
        <v>158</v>
      </c>
      <c r="BE173" s="159">
        <f t="shared" si="14"/>
        <v>0</v>
      </c>
      <c r="BF173" s="159">
        <f t="shared" si="15"/>
        <v>0</v>
      </c>
      <c r="BG173" s="159">
        <f t="shared" si="16"/>
        <v>0</v>
      </c>
      <c r="BH173" s="159">
        <f t="shared" si="17"/>
        <v>0</v>
      </c>
      <c r="BI173" s="159">
        <f t="shared" si="18"/>
        <v>0</v>
      </c>
      <c r="BJ173" s="8" t="s">
        <v>80</v>
      </c>
      <c r="BK173" s="159">
        <f t="shared" si="19"/>
        <v>0</v>
      </c>
      <c r="BL173" s="8" t="s">
        <v>90</v>
      </c>
      <c r="BM173" s="158" t="s">
        <v>984</v>
      </c>
    </row>
    <row r="174" spans="1:65" s="25" customFormat="1" ht="16.5" customHeight="1">
      <c r="A174" s="21"/>
      <c r="B174" s="22"/>
      <c r="C174" s="148" t="s">
        <v>672</v>
      </c>
      <c r="D174" s="148" t="s">
        <v>160</v>
      </c>
      <c r="E174" s="149" t="s">
        <v>1928</v>
      </c>
      <c r="F174" s="150" t="s">
        <v>1929</v>
      </c>
      <c r="G174" s="151" t="s">
        <v>253</v>
      </c>
      <c r="H174" s="152">
        <v>915</v>
      </c>
      <c r="I174" s="1"/>
      <c r="J174" s="153">
        <f t="shared" si="10"/>
        <v>0</v>
      </c>
      <c r="K174" s="150" t="s">
        <v>1</v>
      </c>
      <c r="L174" s="22"/>
      <c r="M174" s="154" t="s">
        <v>1</v>
      </c>
      <c r="N174" s="155" t="s">
        <v>40</v>
      </c>
      <c r="O174" s="49"/>
      <c r="P174" s="156">
        <f t="shared" si="11"/>
        <v>0</v>
      </c>
      <c r="Q174" s="156">
        <v>0</v>
      </c>
      <c r="R174" s="156">
        <f t="shared" si="12"/>
        <v>0</v>
      </c>
      <c r="S174" s="156">
        <v>0</v>
      </c>
      <c r="T174" s="157">
        <f t="shared" si="13"/>
        <v>0</v>
      </c>
      <c r="U174" s="21"/>
      <c r="V174" s="21"/>
      <c r="W174" s="21"/>
      <c r="X174" s="21"/>
      <c r="Y174" s="21"/>
      <c r="Z174" s="21"/>
      <c r="AA174" s="21"/>
      <c r="AB174" s="21"/>
      <c r="AC174" s="21"/>
      <c r="AD174" s="21"/>
      <c r="AE174" s="21"/>
      <c r="AR174" s="158" t="s">
        <v>90</v>
      </c>
      <c r="AT174" s="158" t="s">
        <v>160</v>
      </c>
      <c r="AU174" s="158" t="s">
        <v>84</v>
      </c>
      <c r="AY174" s="8" t="s">
        <v>158</v>
      </c>
      <c r="BE174" s="159">
        <f t="shared" si="14"/>
        <v>0</v>
      </c>
      <c r="BF174" s="159">
        <f t="shared" si="15"/>
        <v>0</v>
      </c>
      <c r="BG174" s="159">
        <f t="shared" si="16"/>
        <v>0</v>
      </c>
      <c r="BH174" s="159">
        <f t="shared" si="17"/>
        <v>0</v>
      </c>
      <c r="BI174" s="159">
        <f t="shared" si="18"/>
        <v>0</v>
      </c>
      <c r="BJ174" s="8" t="s">
        <v>80</v>
      </c>
      <c r="BK174" s="159">
        <f t="shared" si="19"/>
        <v>0</v>
      </c>
      <c r="BL174" s="8" t="s">
        <v>90</v>
      </c>
      <c r="BM174" s="158" t="s">
        <v>999</v>
      </c>
    </row>
    <row r="175" spans="1:65" s="25" customFormat="1" ht="16.5" customHeight="1">
      <c r="A175" s="21"/>
      <c r="B175" s="22"/>
      <c r="C175" s="148" t="s">
        <v>676</v>
      </c>
      <c r="D175" s="148" t="s">
        <v>160</v>
      </c>
      <c r="E175" s="149" t="s">
        <v>1930</v>
      </c>
      <c r="F175" s="150" t="s">
        <v>1931</v>
      </c>
      <c r="G175" s="151" t="s">
        <v>253</v>
      </c>
      <c r="H175" s="152">
        <v>915</v>
      </c>
      <c r="I175" s="1"/>
      <c r="J175" s="153">
        <f t="shared" si="10"/>
        <v>0</v>
      </c>
      <c r="K175" s="150" t="s">
        <v>1</v>
      </c>
      <c r="L175" s="22"/>
      <c r="M175" s="154" t="s">
        <v>1</v>
      </c>
      <c r="N175" s="155" t="s">
        <v>40</v>
      </c>
      <c r="O175" s="49"/>
      <c r="P175" s="156">
        <f t="shared" si="11"/>
        <v>0</v>
      </c>
      <c r="Q175" s="156">
        <v>0</v>
      </c>
      <c r="R175" s="156">
        <f t="shared" si="12"/>
        <v>0</v>
      </c>
      <c r="S175" s="156">
        <v>0</v>
      </c>
      <c r="T175" s="157">
        <f t="shared" si="13"/>
        <v>0</v>
      </c>
      <c r="U175" s="21"/>
      <c r="V175" s="21"/>
      <c r="W175" s="21"/>
      <c r="X175" s="21"/>
      <c r="Y175" s="21"/>
      <c r="Z175" s="21"/>
      <c r="AA175" s="21"/>
      <c r="AB175" s="21"/>
      <c r="AC175" s="21"/>
      <c r="AD175" s="21"/>
      <c r="AE175" s="21"/>
      <c r="AR175" s="158" t="s">
        <v>90</v>
      </c>
      <c r="AT175" s="158" t="s">
        <v>160</v>
      </c>
      <c r="AU175" s="158" t="s">
        <v>84</v>
      </c>
      <c r="AY175" s="8" t="s">
        <v>158</v>
      </c>
      <c r="BE175" s="159">
        <f t="shared" si="14"/>
        <v>0</v>
      </c>
      <c r="BF175" s="159">
        <f t="shared" si="15"/>
        <v>0</v>
      </c>
      <c r="BG175" s="159">
        <f t="shared" si="16"/>
        <v>0</v>
      </c>
      <c r="BH175" s="159">
        <f t="shared" si="17"/>
        <v>0</v>
      </c>
      <c r="BI175" s="159">
        <f t="shared" si="18"/>
        <v>0</v>
      </c>
      <c r="BJ175" s="8" t="s">
        <v>80</v>
      </c>
      <c r="BK175" s="159">
        <f t="shared" si="19"/>
        <v>0</v>
      </c>
      <c r="BL175" s="8" t="s">
        <v>90</v>
      </c>
      <c r="BM175" s="158" t="s">
        <v>1007</v>
      </c>
    </row>
    <row r="176" spans="1:65" s="25" customFormat="1" ht="21.75" customHeight="1">
      <c r="A176" s="21"/>
      <c r="B176" s="22"/>
      <c r="C176" s="148" t="s">
        <v>683</v>
      </c>
      <c r="D176" s="148" t="s">
        <v>160</v>
      </c>
      <c r="E176" s="149" t="s">
        <v>1932</v>
      </c>
      <c r="F176" s="150" t="s">
        <v>1933</v>
      </c>
      <c r="G176" s="151" t="s">
        <v>183</v>
      </c>
      <c r="H176" s="152">
        <v>1.137</v>
      </c>
      <c r="I176" s="1"/>
      <c r="J176" s="153">
        <f t="shared" si="10"/>
        <v>0</v>
      </c>
      <c r="K176" s="150" t="s">
        <v>1</v>
      </c>
      <c r="L176" s="22"/>
      <c r="M176" s="154" t="s">
        <v>1</v>
      </c>
      <c r="N176" s="155" t="s">
        <v>40</v>
      </c>
      <c r="O176" s="49"/>
      <c r="P176" s="156">
        <f t="shared" si="11"/>
        <v>0</v>
      </c>
      <c r="Q176" s="156">
        <v>0</v>
      </c>
      <c r="R176" s="156">
        <f t="shared" si="12"/>
        <v>0</v>
      </c>
      <c r="S176" s="156">
        <v>0</v>
      </c>
      <c r="T176" s="157">
        <f t="shared" si="13"/>
        <v>0</v>
      </c>
      <c r="U176" s="21"/>
      <c r="V176" s="21"/>
      <c r="W176" s="21"/>
      <c r="X176" s="21"/>
      <c r="Y176" s="21"/>
      <c r="Z176" s="21"/>
      <c r="AA176" s="21"/>
      <c r="AB176" s="21"/>
      <c r="AC176" s="21"/>
      <c r="AD176" s="21"/>
      <c r="AE176" s="21"/>
      <c r="AR176" s="158" t="s">
        <v>90</v>
      </c>
      <c r="AT176" s="158" t="s">
        <v>160</v>
      </c>
      <c r="AU176" s="158" t="s">
        <v>84</v>
      </c>
      <c r="AY176" s="8" t="s">
        <v>158</v>
      </c>
      <c r="BE176" s="159">
        <f t="shared" si="14"/>
        <v>0</v>
      </c>
      <c r="BF176" s="159">
        <f t="shared" si="15"/>
        <v>0</v>
      </c>
      <c r="BG176" s="159">
        <f t="shared" si="16"/>
        <v>0</v>
      </c>
      <c r="BH176" s="159">
        <f t="shared" si="17"/>
        <v>0</v>
      </c>
      <c r="BI176" s="159">
        <f t="shared" si="18"/>
        <v>0</v>
      </c>
      <c r="BJ176" s="8" t="s">
        <v>80</v>
      </c>
      <c r="BK176" s="159">
        <f t="shared" si="19"/>
        <v>0</v>
      </c>
      <c r="BL176" s="8" t="s">
        <v>90</v>
      </c>
      <c r="BM176" s="158" t="s">
        <v>1015</v>
      </c>
    </row>
    <row r="177" spans="1:65" s="135" customFormat="1" ht="22.7" customHeight="1">
      <c r="B177" s="136"/>
      <c r="D177" s="137" t="s">
        <v>74</v>
      </c>
      <c r="E177" s="146" t="s">
        <v>886</v>
      </c>
      <c r="F177" s="146" t="s">
        <v>887</v>
      </c>
      <c r="J177" s="147">
        <f>BK177</f>
        <v>0</v>
      </c>
      <c r="L177" s="136"/>
      <c r="M177" s="140"/>
      <c r="N177" s="141"/>
      <c r="O177" s="141"/>
      <c r="P177" s="142">
        <f>SUM(P178:P199)</f>
        <v>0</v>
      </c>
      <c r="Q177" s="141"/>
      <c r="R177" s="142">
        <f>SUM(R178:R199)</f>
        <v>0</v>
      </c>
      <c r="S177" s="141"/>
      <c r="T177" s="143">
        <f>SUM(T178:T199)</f>
        <v>0</v>
      </c>
      <c r="AR177" s="137" t="s">
        <v>84</v>
      </c>
      <c r="AT177" s="144" t="s">
        <v>74</v>
      </c>
      <c r="AU177" s="144" t="s">
        <v>80</v>
      </c>
      <c r="AY177" s="137" t="s">
        <v>158</v>
      </c>
      <c r="BK177" s="145">
        <f>SUM(BK178:BK199)</f>
        <v>0</v>
      </c>
    </row>
    <row r="178" spans="1:65" s="25" customFormat="1" ht="24.2" customHeight="1">
      <c r="A178" s="21"/>
      <c r="B178" s="22"/>
      <c r="C178" s="148" t="s">
        <v>689</v>
      </c>
      <c r="D178" s="148" t="s">
        <v>160</v>
      </c>
      <c r="E178" s="149" t="s">
        <v>1934</v>
      </c>
      <c r="F178" s="150" t="s">
        <v>1935</v>
      </c>
      <c r="G178" s="151" t="s">
        <v>891</v>
      </c>
      <c r="H178" s="152">
        <v>33</v>
      </c>
      <c r="I178" s="1"/>
      <c r="J178" s="153">
        <f t="shared" ref="J178:J199" si="20">ROUND(I178*H178,2)</f>
        <v>0</v>
      </c>
      <c r="K178" s="150" t="s">
        <v>1</v>
      </c>
      <c r="L178" s="22"/>
      <c r="M178" s="154" t="s">
        <v>1</v>
      </c>
      <c r="N178" s="155" t="s">
        <v>40</v>
      </c>
      <c r="O178" s="49"/>
      <c r="P178" s="156">
        <f t="shared" ref="P178:P199" si="21">O178*H178</f>
        <v>0</v>
      </c>
      <c r="Q178" s="156">
        <v>0</v>
      </c>
      <c r="R178" s="156">
        <f t="shared" ref="R178:R199" si="22">Q178*H178</f>
        <v>0</v>
      </c>
      <c r="S178" s="156">
        <v>0</v>
      </c>
      <c r="T178" s="157">
        <f t="shared" ref="T178:T199" si="23">S178*H178</f>
        <v>0</v>
      </c>
      <c r="U178" s="21"/>
      <c r="V178" s="21"/>
      <c r="W178" s="21"/>
      <c r="X178" s="21"/>
      <c r="Y178" s="21"/>
      <c r="Z178" s="21"/>
      <c r="AA178" s="21"/>
      <c r="AB178" s="21"/>
      <c r="AC178" s="21"/>
      <c r="AD178" s="21"/>
      <c r="AE178" s="21"/>
      <c r="AR178" s="158" t="s">
        <v>90</v>
      </c>
      <c r="AT178" s="158" t="s">
        <v>160</v>
      </c>
      <c r="AU178" s="158" t="s">
        <v>84</v>
      </c>
      <c r="AY178" s="8" t="s">
        <v>158</v>
      </c>
      <c r="BE178" s="159">
        <f t="shared" ref="BE178:BE199" si="24">IF(N178="základní",J178,0)</f>
        <v>0</v>
      </c>
      <c r="BF178" s="159">
        <f t="shared" ref="BF178:BF199" si="25">IF(N178="snížená",J178,0)</f>
        <v>0</v>
      </c>
      <c r="BG178" s="159">
        <f t="shared" ref="BG178:BG199" si="26">IF(N178="zákl. přenesená",J178,0)</f>
        <v>0</v>
      </c>
      <c r="BH178" s="159">
        <f t="shared" ref="BH178:BH199" si="27">IF(N178="sníž. přenesená",J178,0)</f>
        <v>0</v>
      </c>
      <c r="BI178" s="159">
        <f t="shared" ref="BI178:BI199" si="28">IF(N178="nulová",J178,0)</f>
        <v>0</v>
      </c>
      <c r="BJ178" s="8" t="s">
        <v>80</v>
      </c>
      <c r="BK178" s="159">
        <f t="shared" ref="BK178:BK199" si="29">ROUND(I178*H178,2)</f>
        <v>0</v>
      </c>
      <c r="BL178" s="8" t="s">
        <v>90</v>
      </c>
      <c r="BM178" s="158" t="s">
        <v>1028</v>
      </c>
    </row>
    <row r="179" spans="1:65" s="25" customFormat="1" ht="37.700000000000003" customHeight="1">
      <c r="A179" s="21"/>
      <c r="B179" s="22"/>
      <c r="C179" s="148" t="s">
        <v>695</v>
      </c>
      <c r="D179" s="148" t="s">
        <v>160</v>
      </c>
      <c r="E179" s="149" t="s">
        <v>1936</v>
      </c>
      <c r="F179" s="150" t="s">
        <v>1937</v>
      </c>
      <c r="G179" s="151" t="s">
        <v>891</v>
      </c>
      <c r="H179" s="152">
        <v>33</v>
      </c>
      <c r="I179" s="1"/>
      <c r="J179" s="153">
        <f t="shared" si="20"/>
        <v>0</v>
      </c>
      <c r="K179" s="150" t="s">
        <v>1</v>
      </c>
      <c r="L179" s="22"/>
      <c r="M179" s="154" t="s">
        <v>1</v>
      </c>
      <c r="N179" s="155" t="s">
        <v>40</v>
      </c>
      <c r="O179" s="49"/>
      <c r="P179" s="156">
        <f t="shared" si="21"/>
        <v>0</v>
      </c>
      <c r="Q179" s="156">
        <v>0</v>
      </c>
      <c r="R179" s="156">
        <f t="shared" si="22"/>
        <v>0</v>
      </c>
      <c r="S179" s="156">
        <v>0</v>
      </c>
      <c r="T179" s="157">
        <f t="shared" si="23"/>
        <v>0</v>
      </c>
      <c r="U179" s="21"/>
      <c r="V179" s="21"/>
      <c r="W179" s="21"/>
      <c r="X179" s="21"/>
      <c r="Y179" s="21"/>
      <c r="Z179" s="21"/>
      <c r="AA179" s="21"/>
      <c r="AB179" s="21"/>
      <c r="AC179" s="21"/>
      <c r="AD179" s="21"/>
      <c r="AE179" s="21"/>
      <c r="AR179" s="158" t="s">
        <v>90</v>
      </c>
      <c r="AT179" s="158" t="s">
        <v>160</v>
      </c>
      <c r="AU179" s="158" t="s">
        <v>84</v>
      </c>
      <c r="AY179" s="8" t="s">
        <v>158</v>
      </c>
      <c r="BE179" s="159">
        <f t="shared" si="24"/>
        <v>0</v>
      </c>
      <c r="BF179" s="159">
        <f t="shared" si="25"/>
        <v>0</v>
      </c>
      <c r="BG179" s="159">
        <f t="shared" si="26"/>
        <v>0</v>
      </c>
      <c r="BH179" s="159">
        <f t="shared" si="27"/>
        <v>0</v>
      </c>
      <c r="BI179" s="159">
        <f t="shared" si="28"/>
        <v>0</v>
      </c>
      <c r="BJ179" s="8" t="s">
        <v>80</v>
      </c>
      <c r="BK179" s="159">
        <f t="shared" si="29"/>
        <v>0</v>
      </c>
      <c r="BL179" s="8" t="s">
        <v>90</v>
      </c>
      <c r="BM179" s="158" t="s">
        <v>1036</v>
      </c>
    </row>
    <row r="180" spans="1:65" s="25" customFormat="1" ht="24.2" customHeight="1">
      <c r="A180" s="21"/>
      <c r="B180" s="22"/>
      <c r="C180" s="148" t="s">
        <v>701</v>
      </c>
      <c r="D180" s="148" t="s">
        <v>160</v>
      </c>
      <c r="E180" s="149" t="s">
        <v>1938</v>
      </c>
      <c r="F180" s="150" t="s">
        <v>1939</v>
      </c>
      <c r="G180" s="151" t="s">
        <v>891</v>
      </c>
      <c r="H180" s="152">
        <v>1</v>
      </c>
      <c r="I180" s="1"/>
      <c r="J180" s="153">
        <f t="shared" si="20"/>
        <v>0</v>
      </c>
      <c r="K180" s="150" t="s">
        <v>1</v>
      </c>
      <c r="L180" s="22"/>
      <c r="M180" s="154" t="s">
        <v>1</v>
      </c>
      <c r="N180" s="155" t="s">
        <v>40</v>
      </c>
      <c r="O180" s="49"/>
      <c r="P180" s="156">
        <f t="shared" si="21"/>
        <v>0</v>
      </c>
      <c r="Q180" s="156">
        <v>0</v>
      </c>
      <c r="R180" s="156">
        <f t="shared" si="22"/>
        <v>0</v>
      </c>
      <c r="S180" s="156">
        <v>0</v>
      </c>
      <c r="T180" s="157">
        <f t="shared" si="23"/>
        <v>0</v>
      </c>
      <c r="U180" s="21"/>
      <c r="V180" s="21"/>
      <c r="W180" s="21"/>
      <c r="X180" s="21"/>
      <c r="Y180" s="21"/>
      <c r="Z180" s="21"/>
      <c r="AA180" s="21"/>
      <c r="AB180" s="21"/>
      <c r="AC180" s="21"/>
      <c r="AD180" s="21"/>
      <c r="AE180" s="21"/>
      <c r="AR180" s="158" t="s">
        <v>90</v>
      </c>
      <c r="AT180" s="158" t="s">
        <v>160</v>
      </c>
      <c r="AU180" s="158" t="s">
        <v>84</v>
      </c>
      <c r="AY180" s="8" t="s">
        <v>158</v>
      </c>
      <c r="BE180" s="159">
        <f t="shared" si="24"/>
        <v>0</v>
      </c>
      <c r="BF180" s="159">
        <f t="shared" si="25"/>
        <v>0</v>
      </c>
      <c r="BG180" s="159">
        <f t="shared" si="26"/>
        <v>0</v>
      </c>
      <c r="BH180" s="159">
        <f t="shared" si="27"/>
        <v>0</v>
      </c>
      <c r="BI180" s="159">
        <f t="shared" si="28"/>
        <v>0</v>
      </c>
      <c r="BJ180" s="8" t="s">
        <v>80</v>
      </c>
      <c r="BK180" s="159">
        <f t="shared" si="29"/>
        <v>0</v>
      </c>
      <c r="BL180" s="8" t="s">
        <v>90</v>
      </c>
      <c r="BM180" s="158" t="s">
        <v>1045</v>
      </c>
    </row>
    <row r="181" spans="1:65" s="25" customFormat="1" ht="24.2" customHeight="1">
      <c r="A181" s="21"/>
      <c r="B181" s="22"/>
      <c r="C181" s="148" t="s">
        <v>707</v>
      </c>
      <c r="D181" s="148" t="s">
        <v>160</v>
      </c>
      <c r="E181" s="149" t="s">
        <v>1940</v>
      </c>
      <c r="F181" s="150" t="s">
        <v>1941</v>
      </c>
      <c r="G181" s="151" t="s">
        <v>891</v>
      </c>
      <c r="H181" s="152">
        <v>48</v>
      </c>
      <c r="I181" s="1"/>
      <c r="J181" s="153">
        <f t="shared" si="20"/>
        <v>0</v>
      </c>
      <c r="K181" s="150" t="s">
        <v>1</v>
      </c>
      <c r="L181" s="22"/>
      <c r="M181" s="154" t="s">
        <v>1</v>
      </c>
      <c r="N181" s="155" t="s">
        <v>40</v>
      </c>
      <c r="O181" s="49"/>
      <c r="P181" s="156">
        <f t="shared" si="21"/>
        <v>0</v>
      </c>
      <c r="Q181" s="156">
        <v>0</v>
      </c>
      <c r="R181" s="156">
        <f t="shared" si="22"/>
        <v>0</v>
      </c>
      <c r="S181" s="156">
        <v>0</v>
      </c>
      <c r="T181" s="157">
        <f t="shared" si="23"/>
        <v>0</v>
      </c>
      <c r="U181" s="21"/>
      <c r="V181" s="21"/>
      <c r="W181" s="21"/>
      <c r="X181" s="21"/>
      <c r="Y181" s="21"/>
      <c r="Z181" s="21"/>
      <c r="AA181" s="21"/>
      <c r="AB181" s="21"/>
      <c r="AC181" s="21"/>
      <c r="AD181" s="21"/>
      <c r="AE181" s="21"/>
      <c r="AR181" s="158" t="s">
        <v>90</v>
      </c>
      <c r="AT181" s="158" t="s">
        <v>160</v>
      </c>
      <c r="AU181" s="158" t="s">
        <v>84</v>
      </c>
      <c r="AY181" s="8" t="s">
        <v>158</v>
      </c>
      <c r="BE181" s="159">
        <f t="shared" si="24"/>
        <v>0</v>
      </c>
      <c r="BF181" s="159">
        <f t="shared" si="25"/>
        <v>0</v>
      </c>
      <c r="BG181" s="159">
        <f t="shared" si="26"/>
        <v>0</v>
      </c>
      <c r="BH181" s="159">
        <f t="shared" si="27"/>
        <v>0</v>
      </c>
      <c r="BI181" s="159">
        <f t="shared" si="28"/>
        <v>0</v>
      </c>
      <c r="BJ181" s="8" t="s">
        <v>80</v>
      </c>
      <c r="BK181" s="159">
        <f t="shared" si="29"/>
        <v>0</v>
      </c>
      <c r="BL181" s="8" t="s">
        <v>90</v>
      </c>
      <c r="BM181" s="158" t="s">
        <v>1055</v>
      </c>
    </row>
    <row r="182" spans="1:65" s="25" customFormat="1" ht="24.2" customHeight="1">
      <c r="A182" s="21"/>
      <c r="B182" s="22"/>
      <c r="C182" s="148" t="s">
        <v>711</v>
      </c>
      <c r="D182" s="148" t="s">
        <v>160</v>
      </c>
      <c r="E182" s="149" t="s">
        <v>1942</v>
      </c>
      <c r="F182" s="150" t="s">
        <v>1943</v>
      </c>
      <c r="G182" s="151" t="s">
        <v>891</v>
      </c>
      <c r="H182" s="152">
        <v>4</v>
      </c>
      <c r="I182" s="1"/>
      <c r="J182" s="153">
        <f t="shared" si="20"/>
        <v>0</v>
      </c>
      <c r="K182" s="150" t="s">
        <v>1</v>
      </c>
      <c r="L182" s="22"/>
      <c r="M182" s="154" t="s">
        <v>1</v>
      </c>
      <c r="N182" s="155" t="s">
        <v>40</v>
      </c>
      <c r="O182" s="49"/>
      <c r="P182" s="156">
        <f t="shared" si="21"/>
        <v>0</v>
      </c>
      <c r="Q182" s="156">
        <v>0</v>
      </c>
      <c r="R182" s="156">
        <f t="shared" si="22"/>
        <v>0</v>
      </c>
      <c r="S182" s="156">
        <v>0</v>
      </c>
      <c r="T182" s="157">
        <f t="shared" si="23"/>
        <v>0</v>
      </c>
      <c r="U182" s="21"/>
      <c r="V182" s="21"/>
      <c r="W182" s="21"/>
      <c r="X182" s="21"/>
      <c r="Y182" s="21"/>
      <c r="Z182" s="21"/>
      <c r="AA182" s="21"/>
      <c r="AB182" s="21"/>
      <c r="AC182" s="21"/>
      <c r="AD182" s="21"/>
      <c r="AE182" s="21"/>
      <c r="AR182" s="158" t="s">
        <v>90</v>
      </c>
      <c r="AT182" s="158" t="s">
        <v>160</v>
      </c>
      <c r="AU182" s="158" t="s">
        <v>84</v>
      </c>
      <c r="AY182" s="8" t="s">
        <v>158</v>
      </c>
      <c r="BE182" s="159">
        <f t="shared" si="24"/>
        <v>0</v>
      </c>
      <c r="BF182" s="159">
        <f t="shared" si="25"/>
        <v>0</v>
      </c>
      <c r="BG182" s="159">
        <f t="shared" si="26"/>
        <v>0</v>
      </c>
      <c r="BH182" s="159">
        <f t="shared" si="27"/>
        <v>0</v>
      </c>
      <c r="BI182" s="159">
        <f t="shared" si="28"/>
        <v>0</v>
      </c>
      <c r="BJ182" s="8" t="s">
        <v>80</v>
      </c>
      <c r="BK182" s="159">
        <f t="shared" si="29"/>
        <v>0</v>
      </c>
      <c r="BL182" s="8" t="s">
        <v>90</v>
      </c>
      <c r="BM182" s="158" t="s">
        <v>1066</v>
      </c>
    </row>
    <row r="183" spans="1:65" s="25" customFormat="1" ht="37.700000000000003" customHeight="1">
      <c r="A183" s="21"/>
      <c r="B183" s="22"/>
      <c r="C183" s="148" t="s">
        <v>721</v>
      </c>
      <c r="D183" s="148" t="s">
        <v>160</v>
      </c>
      <c r="E183" s="149" t="s">
        <v>1944</v>
      </c>
      <c r="F183" s="150" t="s">
        <v>1945</v>
      </c>
      <c r="G183" s="151" t="s">
        <v>891</v>
      </c>
      <c r="H183" s="152">
        <v>20</v>
      </c>
      <c r="I183" s="1"/>
      <c r="J183" s="153">
        <f t="shared" si="20"/>
        <v>0</v>
      </c>
      <c r="K183" s="150" t="s">
        <v>1</v>
      </c>
      <c r="L183" s="22"/>
      <c r="M183" s="154" t="s">
        <v>1</v>
      </c>
      <c r="N183" s="155" t="s">
        <v>40</v>
      </c>
      <c r="O183" s="49"/>
      <c r="P183" s="156">
        <f t="shared" si="21"/>
        <v>0</v>
      </c>
      <c r="Q183" s="156">
        <v>0</v>
      </c>
      <c r="R183" s="156">
        <f t="shared" si="22"/>
        <v>0</v>
      </c>
      <c r="S183" s="156">
        <v>0</v>
      </c>
      <c r="T183" s="157">
        <f t="shared" si="23"/>
        <v>0</v>
      </c>
      <c r="U183" s="21"/>
      <c r="V183" s="21"/>
      <c r="W183" s="21"/>
      <c r="X183" s="21"/>
      <c r="Y183" s="21"/>
      <c r="Z183" s="21"/>
      <c r="AA183" s="21"/>
      <c r="AB183" s="21"/>
      <c r="AC183" s="21"/>
      <c r="AD183" s="21"/>
      <c r="AE183" s="21"/>
      <c r="AR183" s="158" t="s">
        <v>90</v>
      </c>
      <c r="AT183" s="158" t="s">
        <v>160</v>
      </c>
      <c r="AU183" s="158" t="s">
        <v>84</v>
      </c>
      <c r="AY183" s="8" t="s">
        <v>158</v>
      </c>
      <c r="BE183" s="159">
        <f t="shared" si="24"/>
        <v>0</v>
      </c>
      <c r="BF183" s="159">
        <f t="shared" si="25"/>
        <v>0</v>
      </c>
      <c r="BG183" s="159">
        <f t="shared" si="26"/>
        <v>0</v>
      </c>
      <c r="BH183" s="159">
        <f t="shared" si="27"/>
        <v>0</v>
      </c>
      <c r="BI183" s="159">
        <f t="shared" si="28"/>
        <v>0</v>
      </c>
      <c r="BJ183" s="8" t="s">
        <v>80</v>
      </c>
      <c r="BK183" s="159">
        <f t="shared" si="29"/>
        <v>0</v>
      </c>
      <c r="BL183" s="8" t="s">
        <v>90</v>
      </c>
      <c r="BM183" s="158" t="s">
        <v>1075</v>
      </c>
    </row>
    <row r="184" spans="1:65" s="25" customFormat="1" ht="44.25" customHeight="1">
      <c r="A184" s="21"/>
      <c r="B184" s="22"/>
      <c r="C184" s="148" t="s">
        <v>726</v>
      </c>
      <c r="D184" s="148" t="s">
        <v>160</v>
      </c>
      <c r="E184" s="149" t="s">
        <v>1946</v>
      </c>
      <c r="F184" s="150" t="s">
        <v>1947</v>
      </c>
      <c r="G184" s="151" t="s">
        <v>891</v>
      </c>
      <c r="H184" s="152">
        <v>12</v>
      </c>
      <c r="I184" s="1"/>
      <c r="J184" s="153">
        <f t="shared" si="20"/>
        <v>0</v>
      </c>
      <c r="K184" s="150" t="s">
        <v>1</v>
      </c>
      <c r="L184" s="22"/>
      <c r="M184" s="154" t="s">
        <v>1</v>
      </c>
      <c r="N184" s="155" t="s">
        <v>40</v>
      </c>
      <c r="O184" s="49"/>
      <c r="P184" s="156">
        <f t="shared" si="21"/>
        <v>0</v>
      </c>
      <c r="Q184" s="156">
        <v>0</v>
      </c>
      <c r="R184" s="156">
        <f t="shared" si="22"/>
        <v>0</v>
      </c>
      <c r="S184" s="156">
        <v>0</v>
      </c>
      <c r="T184" s="157">
        <f t="shared" si="23"/>
        <v>0</v>
      </c>
      <c r="U184" s="21"/>
      <c r="V184" s="21"/>
      <c r="W184" s="21"/>
      <c r="X184" s="21"/>
      <c r="Y184" s="21"/>
      <c r="Z184" s="21"/>
      <c r="AA184" s="21"/>
      <c r="AB184" s="21"/>
      <c r="AC184" s="21"/>
      <c r="AD184" s="21"/>
      <c r="AE184" s="21"/>
      <c r="AR184" s="158" t="s">
        <v>90</v>
      </c>
      <c r="AT184" s="158" t="s">
        <v>160</v>
      </c>
      <c r="AU184" s="158" t="s">
        <v>84</v>
      </c>
      <c r="AY184" s="8" t="s">
        <v>158</v>
      </c>
      <c r="BE184" s="159">
        <f t="shared" si="24"/>
        <v>0</v>
      </c>
      <c r="BF184" s="159">
        <f t="shared" si="25"/>
        <v>0</v>
      </c>
      <c r="BG184" s="159">
        <f t="shared" si="26"/>
        <v>0</v>
      </c>
      <c r="BH184" s="159">
        <f t="shared" si="27"/>
        <v>0</v>
      </c>
      <c r="BI184" s="159">
        <f t="shared" si="28"/>
        <v>0</v>
      </c>
      <c r="BJ184" s="8" t="s">
        <v>80</v>
      </c>
      <c r="BK184" s="159">
        <f t="shared" si="29"/>
        <v>0</v>
      </c>
      <c r="BL184" s="8" t="s">
        <v>90</v>
      </c>
      <c r="BM184" s="158" t="s">
        <v>1084</v>
      </c>
    </row>
    <row r="185" spans="1:65" s="25" customFormat="1" ht="16.5" customHeight="1">
      <c r="A185" s="21"/>
      <c r="B185" s="22"/>
      <c r="C185" s="148" t="s">
        <v>732</v>
      </c>
      <c r="D185" s="148" t="s">
        <v>160</v>
      </c>
      <c r="E185" s="149" t="s">
        <v>1948</v>
      </c>
      <c r="F185" s="150" t="s">
        <v>1949</v>
      </c>
      <c r="G185" s="151" t="s">
        <v>173</v>
      </c>
      <c r="H185" s="152">
        <v>138</v>
      </c>
      <c r="I185" s="1"/>
      <c r="J185" s="153">
        <f t="shared" si="20"/>
        <v>0</v>
      </c>
      <c r="K185" s="150" t="s">
        <v>1</v>
      </c>
      <c r="L185" s="22"/>
      <c r="M185" s="154" t="s">
        <v>1</v>
      </c>
      <c r="N185" s="155" t="s">
        <v>40</v>
      </c>
      <c r="O185" s="49"/>
      <c r="P185" s="156">
        <f t="shared" si="21"/>
        <v>0</v>
      </c>
      <c r="Q185" s="156">
        <v>0</v>
      </c>
      <c r="R185" s="156">
        <f t="shared" si="22"/>
        <v>0</v>
      </c>
      <c r="S185" s="156">
        <v>0</v>
      </c>
      <c r="T185" s="157">
        <f t="shared" si="23"/>
        <v>0</v>
      </c>
      <c r="U185" s="21"/>
      <c r="V185" s="21"/>
      <c r="W185" s="21"/>
      <c r="X185" s="21"/>
      <c r="Y185" s="21"/>
      <c r="Z185" s="21"/>
      <c r="AA185" s="21"/>
      <c r="AB185" s="21"/>
      <c r="AC185" s="21"/>
      <c r="AD185" s="21"/>
      <c r="AE185" s="21"/>
      <c r="AR185" s="158" t="s">
        <v>90</v>
      </c>
      <c r="AT185" s="158" t="s">
        <v>160</v>
      </c>
      <c r="AU185" s="158" t="s">
        <v>84</v>
      </c>
      <c r="AY185" s="8" t="s">
        <v>158</v>
      </c>
      <c r="BE185" s="159">
        <f t="shared" si="24"/>
        <v>0</v>
      </c>
      <c r="BF185" s="159">
        <f t="shared" si="25"/>
        <v>0</v>
      </c>
      <c r="BG185" s="159">
        <f t="shared" si="26"/>
        <v>0</v>
      </c>
      <c r="BH185" s="159">
        <f t="shared" si="27"/>
        <v>0</v>
      </c>
      <c r="BI185" s="159">
        <f t="shared" si="28"/>
        <v>0</v>
      </c>
      <c r="BJ185" s="8" t="s">
        <v>80</v>
      </c>
      <c r="BK185" s="159">
        <f t="shared" si="29"/>
        <v>0</v>
      </c>
      <c r="BL185" s="8" t="s">
        <v>90</v>
      </c>
      <c r="BM185" s="158" t="s">
        <v>1094</v>
      </c>
    </row>
    <row r="186" spans="1:65" s="25" customFormat="1" ht="16.5" customHeight="1">
      <c r="A186" s="21"/>
      <c r="B186" s="22"/>
      <c r="C186" s="148" t="s">
        <v>738</v>
      </c>
      <c r="D186" s="148" t="s">
        <v>160</v>
      </c>
      <c r="E186" s="149" t="s">
        <v>1950</v>
      </c>
      <c r="F186" s="150" t="s">
        <v>1951</v>
      </c>
      <c r="G186" s="151" t="s">
        <v>891</v>
      </c>
      <c r="H186" s="152">
        <v>4</v>
      </c>
      <c r="I186" s="1"/>
      <c r="J186" s="153">
        <f t="shared" si="20"/>
        <v>0</v>
      </c>
      <c r="K186" s="150" t="s">
        <v>1</v>
      </c>
      <c r="L186" s="22"/>
      <c r="M186" s="154" t="s">
        <v>1</v>
      </c>
      <c r="N186" s="155" t="s">
        <v>40</v>
      </c>
      <c r="O186" s="49"/>
      <c r="P186" s="156">
        <f t="shared" si="21"/>
        <v>0</v>
      </c>
      <c r="Q186" s="156">
        <v>0</v>
      </c>
      <c r="R186" s="156">
        <f t="shared" si="22"/>
        <v>0</v>
      </c>
      <c r="S186" s="156">
        <v>0</v>
      </c>
      <c r="T186" s="157">
        <f t="shared" si="23"/>
        <v>0</v>
      </c>
      <c r="U186" s="21"/>
      <c r="V186" s="21"/>
      <c r="W186" s="21"/>
      <c r="X186" s="21"/>
      <c r="Y186" s="21"/>
      <c r="Z186" s="21"/>
      <c r="AA186" s="21"/>
      <c r="AB186" s="21"/>
      <c r="AC186" s="21"/>
      <c r="AD186" s="21"/>
      <c r="AE186" s="21"/>
      <c r="AR186" s="158" t="s">
        <v>90</v>
      </c>
      <c r="AT186" s="158" t="s">
        <v>160</v>
      </c>
      <c r="AU186" s="158" t="s">
        <v>84</v>
      </c>
      <c r="AY186" s="8" t="s">
        <v>158</v>
      </c>
      <c r="BE186" s="159">
        <f t="shared" si="24"/>
        <v>0</v>
      </c>
      <c r="BF186" s="159">
        <f t="shared" si="25"/>
        <v>0</v>
      </c>
      <c r="BG186" s="159">
        <f t="shared" si="26"/>
        <v>0</v>
      </c>
      <c r="BH186" s="159">
        <f t="shared" si="27"/>
        <v>0</v>
      </c>
      <c r="BI186" s="159">
        <f t="shared" si="28"/>
        <v>0</v>
      </c>
      <c r="BJ186" s="8" t="s">
        <v>80</v>
      </c>
      <c r="BK186" s="159">
        <f t="shared" si="29"/>
        <v>0</v>
      </c>
      <c r="BL186" s="8" t="s">
        <v>90</v>
      </c>
      <c r="BM186" s="158" t="s">
        <v>1102</v>
      </c>
    </row>
    <row r="187" spans="1:65" s="25" customFormat="1" ht="21.75" customHeight="1">
      <c r="A187" s="21"/>
      <c r="B187" s="22"/>
      <c r="C187" s="148" t="s">
        <v>744</v>
      </c>
      <c r="D187" s="148" t="s">
        <v>160</v>
      </c>
      <c r="E187" s="149" t="s">
        <v>1952</v>
      </c>
      <c r="F187" s="150" t="s">
        <v>1953</v>
      </c>
      <c r="G187" s="151" t="s">
        <v>173</v>
      </c>
      <c r="H187" s="152">
        <v>4</v>
      </c>
      <c r="I187" s="1"/>
      <c r="J187" s="153">
        <f t="shared" si="20"/>
        <v>0</v>
      </c>
      <c r="K187" s="150" t="s">
        <v>1</v>
      </c>
      <c r="L187" s="22"/>
      <c r="M187" s="154" t="s">
        <v>1</v>
      </c>
      <c r="N187" s="155" t="s">
        <v>40</v>
      </c>
      <c r="O187" s="49"/>
      <c r="P187" s="156">
        <f t="shared" si="21"/>
        <v>0</v>
      </c>
      <c r="Q187" s="156">
        <v>0</v>
      </c>
      <c r="R187" s="156">
        <f t="shared" si="22"/>
        <v>0</v>
      </c>
      <c r="S187" s="156">
        <v>0</v>
      </c>
      <c r="T187" s="157">
        <f t="shared" si="23"/>
        <v>0</v>
      </c>
      <c r="U187" s="21"/>
      <c r="V187" s="21"/>
      <c r="W187" s="21"/>
      <c r="X187" s="21"/>
      <c r="Y187" s="21"/>
      <c r="Z187" s="21"/>
      <c r="AA187" s="21"/>
      <c r="AB187" s="21"/>
      <c r="AC187" s="21"/>
      <c r="AD187" s="21"/>
      <c r="AE187" s="21"/>
      <c r="AR187" s="158" t="s">
        <v>90</v>
      </c>
      <c r="AT187" s="158" t="s">
        <v>160</v>
      </c>
      <c r="AU187" s="158" t="s">
        <v>84</v>
      </c>
      <c r="AY187" s="8" t="s">
        <v>158</v>
      </c>
      <c r="BE187" s="159">
        <f t="shared" si="24"/>
        <v>0</v>
      </c>
      <c r="BF187" s="159">
        <f t="shared" si="25"/>
        <v>0</v>
      </c>
      <c r="BG187" s="159">
        <f t="shared" si="26"/>
        <v>0</v>
      </c>
      <c r="BH187" s="159">
        <f t="shared" si="27"/>
        <v>0</v>
      </c>
      <c r="BI187" s="159">
        <f t="shared" si="28"/>
        <v>0</v>
      </c>
      <c r="BJ187" s="8" t="s">
        <v>80</v>
      </c>
      <c r="BK187" s="159">
        <f t="shared" si="29"/>
        <v>0</v>
      </c>
      <c r="BL187" s="8" t="s">
        <v>90</v>
      </c>
      <c r="BM187" s="158" t="s">
        <v>1111</v>
      </c>
    </row>
    <row r="188" spans="1:65" s="25" customFormat="1" ht="21.75" customHeight="1">
      <c r="A188" s="21"/>
      <c r="B188" s="22"/>
      <c r="C188" s="148" t="s">
        <v>748</v>
      </c>
      <c r="D188" s="148" t="s">
        <v>160</v>
      </c>
      <c r="E188" s="149" t="s">
        <v>1954</v>
      </c>
      <c r="F188" s="150" t="s">
        <v>1955</v>
      </c>
      <c r="G188" s="151" t="s">
        <v>173</v>
      </c>
      <c r="H188" s="152">
        <v>48</v>
      </c>
      <c r="I188" s="1"/>
      <c r="J188" s="153">
        <f t="shared" si="20"/>
        <v>0</v>
      </c>
      <c r="K188" s="150" t="s">
        <v>1</v>
      </c>
      <c r="L188" s="22"/>
      <c r="M188" s="154" t="s">
        <v>1</v>
      </c>
      <c r="N188" s="155" t="s">
        <v>40</v>
      </c>
      <c r="O188" s="49"/>
      <c r="P188" s="156">
        <f t="shared" si="21"/>
        <v>0</v>
      </c>
      <c r="Q188" s="156">
        <v>0</v>
      </c>
      <c r="R188" s="156">
        <f t="shared" si="22"/>
        <v>0</v>
      </c>
      <c r="S188" s="156">
        <v>0</v>
      </c>
      <c r="T188" s="157">
        <f t="shared" si="23"/>
        <v>0</v>
      </c>
      <c r="U188" s="21"/>
      <c r="V188" s="21"/>
      <c r="W188" s="21"/>
      <c r="X188" s="21"/>
      <c r="Y188" s="21"/>
      <c r="Z188" s="21"/>
      <c r="AA188" s="21"/>
      <c r="AB188" s="21"/>
      <c r="AC188" s="21"/>
      <c r="AD188" s="21"/>
      <c r="AE188" s="21"/>
      <c r="AR188" s="158" t="s">
        <v>90</v>
      </c>
      <c r="AT188" s="158" t="s">
        <v>160</v>
      </c>
      <c r="AU188" s="158" t="s">
        <v>84</v>
      </c>
      <c r="AY188" s="8" t="s">
        <v>158</v>
      </c>
      <c r="BE188" s="159">
        <f t="shared" si="24"/>
        <v>0</v>
      </c>
      <c r="BF188" s="159">
        <f t="shared" si="25"/>
        <v>0</v>
      </c>
      <c r="BG188" s="159">
        <f t="shared" si="26"/>
        <v>0</v>
      </c>
      <c r="BH188" s="159">
        <f t="shared" si="27"/>
        <v>0</v>
      </c>
      <c r="BI188" s="159">
        <f t="shared" si="28"/>
        <v>0</v>
      </c>
      <c r="BJ188" s="8" t="s">
        <v>80</v>
      </c>
      <c r="BK188" s="159">
        <f t="shared" si="29"/>
        <v>0</v>
      </c>
      <c r="BL188" s="8" t="s">
        <v>90</v>
      </c>
      <c r="BM188" s="158" t="s">
        <v>1121</v>
      </c>
    </row>
    <row r="189" spans="1:65" s="25" customFormat="1" ht="16.5" customHeight="1">
      <c r="A189" s="21"/>
      <c r="B189" s="22"/>
      <c r="C189" s="148" t="s">
        <v>753</v>
      </c>
      <c r="D189" s="148" t="s">
        <v>160</v>
      </c>
      <c r="E189" s="149" t="s">
        <v>1956</v>
      </c>
      <c r="F189" s="150" t="s">
        <v>1957</v>
      </c>
      <c r="G189" s="151" t="s">
        <v>173</v>
      </c>
      <c r="H189" s="152">
        <v>32</v>
      </c>
      <c r="I189" s="1"/>
      <c r="J189" s="153">
        <f t="shared" si="20"/>
        <v>0</v>
      </c>
      <c r="K189" s="150" t="s">
        <v>1</v>
      </c>
      <c r="L189" s="22"/>
      <c r="M189" s="154" t="s">
        <v>1</v>
      </c>
      <c r="N189" s="155" t="s">
        <v>40</v>
      </c>
      <c r="O189" s="49"/>
      <c r="P189" s="156">
        <f t="shared" si="21"/>
        <v>0</v>
      </c>
      <c r="Q189" s="156">
        <v>0</v>
      </c>
      <c r="R189" s="156">
        <f t="shared" si="22"/>
        <v>0</v>
      </c>
      <c r="S189" s="156">
        <v>0</v>
      </c>
      <c r="T189" s="157">
        <f t="shared" si="23"/>
        <v>0</v>
      </c>
      <c r="U189" s="21"/>
      <c r="V189" s="21"/>
      <c r="W189" s="21"/>
      <c r="X189" s="21"/>
      <c r="Y189" s="21"/>
      <c r="Z189" s="21"/>
      <c r="AA189" s="21"/>
      <c r="AB189" s="21"/>
      <c r="AC189" s="21"/>
      <c r="AD189" s="21"/>
      <c r="AE189" s="21"/>
      <c r="AR189" s="158" t="s">
        <v>90</v>
      </c>
      <c r="AT189" s="158" t="s">
        <v>160</v>
      </c>
      <c r="AU189" s="158" t="s">
        <v>84</v>
      </c>
      <c r="AY189" s="8" t="s">
        <v>158</v>
      </c>
      <c r="BE189" s="159">
        <f t="shared" si="24"/>
        <v>0</v>
      </c>
      <c r="BF189" s="159">
        <f t="shared" si="25"/>
        <v>0</v>
      </c>
      <c r="BG189" s="159">
        <f t="shared" si="26"/>
        <v>0</v>
      </c>
      <c r="BH189" s="159">
        <f t="shared" si="27"/>
        <v>0</v>
      </c>
      <c r="BI189" s="159">
        <f t="shared" si="28"/>
        <v>0</v>
      </c>
      <c r="BJ189" s="8" t="s">
        <v>80</v>
      </c>
      <c r="BK189" s="159">
        <f t="shared" si="29"/>
        <v>0</v>
      </c>
      <c r="BL189" s="8" t="s">
        <v>90</v>
      </c>
      <c r="BM189" s="158" t="s">
        <v>1132</v>
      </c>
    </row>
    <row r="190" spans="1:65" s="25" customFormat="1" ht="21.75" customHeight="1">
      <c r="A190" s="21"/>
      <c r="B190" s="22"/>
      <c r="C190" s="148" t="s">
        <v>773</v>
      </c>
      <c r="D190" s="148" t="s">
        <v>160</v>
      </c>
      <c r="E190" s="149" t="s">
        <v>1958</v>
      </c>
      <c r="F190" s="150" t="s">
        <v>1959</v>
      </c>
      <c r="G190" s="151" t="s">
        <v>173</v>
      </c>
      <c r="H190" s="152">
        <v>52</v>
      </c>
      <c r="I190" s="1"/>
      <c r="J190" s="153">
        <f t="shared" si="20"/>
        <v>0</v>
      </c>
      <c r="K190" s="150" t="s">
        <v>1</v>
      </c>
      <c r="L190" s="22"/>
      <c r="M190" s="154" t="s">
        <v>1</v>
      </c>
      <c r="N190" s="155" t="s">
        <v>40</v>
      </c>
      <c r="O190" s="49"/>
      <c r="P190" s="156">
        <f t="shared" si="21"/>
        <v>0</v>
      </c>
      <c r="Q190" s="156">
        <v>0</v>
      </c>
      <c r="R190" s="156">
        <f t="shared" si="22"/>
        <v>0</v>
      </c>
      <c r="S190" s="156">
        <v>0</v>
      </c>
      <c r="T190" s="157">
        <f t="shared" si="23"/>
        <v>0</v>
      </c>
      <c r="U190" s="21"/>
      <c r="V190" s="21"/>
      <c r="W190" s="21"/>
      <c r="X190" s="21"/>
      <c r="Y190" s="21"/>
      <c r="Z190" s="21"/>
      <c r="AA190" s="21"/>
      <c r="AB190" s="21"/>
      <c r="AC190" s="21"/>
      <c r="AD190" s="21"/>
      <c r="AE190" s="21"/>
      <c r="AR190" s="158" t="s">
        <v>90</v>
      </c>
      <c r="AT190" s="158" t="s">
        <v>160</v>
      </c>
      <c r="AU190" s="158" t="s">
        <v>84</v>
      </c>
      <c r="AY190" s="8" t="s">
        <v>158</v>
      </c>
      <c r="BE190" s="159">
        <f t="shared" si="24"/>
        <v>0</v>
      </c>
      <c r="BF190" s="159">
        <f t="shared" si="25"/>
        <v>0</v>
      </c>
      <c r="BG190" s="159">
        <f t="shared" si="26"/>
        <v>0</v>
      </c>
      <c r="BH190" s="159">
        <f t="shared" si="27"/>
        <v>0</v>
      </c>
      <c r="BI190" s="159">
        <f t="shared" si="28"/>
        <v>0</v>
      </c>
      <c r="BJ190" s="8" t="s">
        <v>80</v>
      </c>
      <c r="BK190" s="159">
        <f t="shared" si="29"/>
        <v>0</v>
      </c>
      <c r="BL190" s="8" t="s">
        <v>90</v>
      </c>
      <c r="BM190" s="158" t="s">
        <v>1142</v>
      </c>
    </row>
    <row r="191" spans="1:65" s="25" customFormat="1" ht="16.5" customHeight="1">
      <c r="A191" s="21"/>
      <c r="B191" s="22"/>
      <c r="C191" s="148" t="s">
        <v>779</v>
      </c>
      <c r="D191" s="148" t="s">
        <v>160</v>
      </c>
      <c r="E191" s="149" t="s">
        <v>1960</v>
      </c>
      <c r="F191" s="150" t="s">
        <v>1961</v>
      </c>
      <c r="G191" s="151" t="s">
        <v>173</v>
      </c>
      <c r="H191" s="152">
        <v>32</v>
      </c>
      <c r="I191" s="1"/>
      <c r="J191" s="153">
        <f t="shared" si="20"/>
        <v>0</v>
      </c>
      <c r="K191" s="150" t="s">
        <v>1</v>
      </c>
      <c r="L191" s="22"/>
      <c r="M191" s="154" t="s">
        <v>1</v>
      </c>
      <c r="N191" s="155" t="s">
        <v>40</v>
      </c>
      <c r="O191" s="49"/>
      <c r="P191" s="156">
        <f t="shared" si="21"/>
        <v>0</v>
      </c>
      <c r="Q191" s="156">
        <v>0</v>
      </c>
      <c r="R191" s="156">
        <f t="shared" si="22"/>
        <v>0</v>
      </c>
      <c r="S191" s="156">
        <v>0</v>
      </c>
      <c r="T191" s="157">
        <f t="shared" si="23"/>
        <v>0</v>
      </c>
      <c r="U191" s="21"/>
      <c r="V191" s="21"/>
      <c r="W191" s="21"/>
      <c r="X191" s="21"/>
      <c r="Y191" s="21"/>
      <c r="Z191" s="21"/>
      <c r="AA191" s="21"/>
      <c r="AB191" s="21"/>
      <c r="AC191" s="21"/>
      <c r="AD191" s="21"/>
      <c r="AE191" s="21"/>
      <c r="AR191" s="158" t="s">
        <v>90</v>
      </c>
      <c r="AT191" s="158" t="s">
        <v>160</v>
      </c>
      <c r="AU191" s="158" t="s">
        <v>84</v>
      </c>
      <c r="AY191" s="8" t="s">
        <v>158</v>
      </c>
      <c r="BE191" s="159">
        <f t="shared" si="24"/>
        <v>0</v>
      </c>
      <c r="BF191" s="159">
        <f t="shared" si="25"/>
        <v>0</v>
      </c>
      <c r="BG191" s="159">
        <f t="shared" si="26"/>
        <v>0</v>
      </c>
      <c r="BH191" s="159">
        <f t="shared" si="27"/>
        <v>0</v>
      </c>
      <c r="BI191" s="159">
        <f t="shared" si="28"/>
        <v>0</v>
      </c>
      <c r="BJ191" s="8" t="s">
        <v>80</v>
      </c>
      <c r="BK191" s="159">
        <f t="shared" si="29"/>
        <v>0</v>
      </c>
      <c r="BL191" s="8" t="s">
        <v>90</v>
      </c>
      <c r="BM191" s="158" t="s">
        <v>1151</v>
      </c>
    </row>
    <row r="192" spans="1:65" s="25" customFormat="1" ht="16.5" customHeight="1">
      <c r="A192" s="21"/>
      <c r="B192" s="22"/>
      <c r="C192" s="148" t="s">
        <v>785</v>
      </c>
      <c r="D192" s="148" t="s">
        <v>160</v>
      </c>
      <c r="E192" s="149" t="s">
        <v>1962</v>
      </c>
      <c r="F192" s="150" t="s">
        <v>1963</v>
      </c>
      <c r="G192" s="151" t="s">
        <v>891</v>
      </c>
      <c r="H192" s="152">
        <v>30</v>
      </c>
      <c r="I192" s="1"/>
      <c r="J192" s="153">
        <f t="shared" si="20"/>
        <v>0</v>
      </c>
      <c r="K192" s="150" t="s">
        <v>1</v>
      </c>
      <c r="L192" s="22"/>
      <c r="M192" s="154" t="s">
        <v>1</v>
      </c>
      <c r="N192" s="155" t="s">
        <v>40</v>
      </c>
      <c r="O192" s="49"/>
      <c r="P192" s="156">
        <f t="shared" si="21"/>
        <v>0</v>
      </c>
      <c r="Q192" s="156">
        <v>0</v>
      </c>
      <c r="R192" s="156">
        <f t="shared" si="22"/>
        <v>0</v>
      </c>
      <c r="S192" s="156">
        <v>0</v>
      </c>
      <c r="T192" s="157">
        <f t="shared" si="23"/>
        <v>0</v>
      </c>
      <c r="U192" s="21"/>
      <c r="V192" s="21"/>
      <c r="W192" s="21"/>
      <c r="X192" s="21"/>
      <c r="Y192" s="21"/>
      <c r="Z192" s="21"/>
      <c r="AA192" s="21"/>
      <c r="AB192" s="21"/>
      <c r="AC192" s="21"/>
      <c r="AD192" s="21"/>
      <c r="AE192" s="21"/>
      <c r="AR192" s="158" t="s">
        <v>90</v>
      </c>
      <c r="AT192" s="158" t="s">
        <v>160</v>
      </c>
      <c r="AU192" s="158" t="s">
        <v>84</v>
      </c>
      <c r="AY192" s="8" t="s">
        <v>158</v>
      </c>
      <c r="BE192" s="159">
        <f t="shared" si="24"/>
        <v>0</v>
      </c>
      <c r="BF192" s="159">
        <f t="shared" si="25"/>
        <v>0</v>
      </c>
      <c r="BG192" s="159">
        <f t="shared" si="26"/>
        <v>0</v>
      </c>
      <c r="BH192" s="159">
        <f t="shared" si="27"/>
        <v>0</v>
      </c>
      <c r="BI192" s="159">
        <f t="shared" si="28"/>
        <v>0</v>
      </c>
      <c r="BJ192" s="8" t="s">
        <v>80</v>
      </c>
      <c r="BK192" s="159">
        <f t="shared" si="29"/>
        <v>0</v>
      </c>
      <c r="BL192" s="8" t="s">
        <v>90</v>
      </c>
      <c r="BM192" s="158" t="s">
        <v>1161</v>
      </c>
    </row>
    <row r="193" spans="1:65" s="25" customFormat="1" ht="16.5" customHeight="1">
      <c r="A193" s="21"/>
      <c r="B193" s="22"/>
      <c r="C193" s="148" t="s">
        <v>789</v>
      </c>
      <c r="D193" s="148" t="s">
        <v>160</v>
      </c>
      <c r="E193" s="149" t="s">
        <v>1964</v>
      </c>
      <c r="F193" s="150" t="s">
        <v>1965</v>
      </c>
      <c r="G193" s="151" t="s">
        <v>891</v>
      </c>
      <c r="H193" s="152">
        <v>45</v>
      </c>
      <c r="I193" s="1"/>
      <c r="J193" s="153">
        <f t="shared" si="20"/>
        <v>0</v>
      </c>
      <c r="K193" s="150" t="s">
        <v>1</v>
      </c>
      <c r="L193" s="22"/>
      <c r="M193" s="154" t="s">
        <v>1</v>
      </c>
      <c r="N193" s="155" t="s">
        <v>40</v>
      </c>
      <c r="O193" s="49"/>
      <c r="P193" s="156">
        <f t="shared" si="21"/>
        <v>0</v>
      </c>
      <c r="Q193" s="156">
        <v>0</v>
      </c>
      <c r="R193" s="156">
        <f t="shared" si="22"/>
        <v>0</v>
      </c>
      <c r="S193" s="156">
        <v>0</v>
      </c>
      <c r="T193" s="157">
        <f t="shared" si="23"/>
        <v>0</v>
      </c>
      <c r="U193" s="21"/>
      <c r="V193" s="21"/>
      <c r="W193" s="21"/>
      <c r="X193" s="21"/>
      <c r="Y193" s="21"/>
      <c r="Z193" s="21"/>
      <c r="AA193" s="21"/>
      <c r="AB193" s="21"/>
      <c r="AC193" s="21"/>
      <c r="AD193" s="21"/>
      <c r="AE193" s="21"/>
      <c r="AR193" s="158" t="s">
        <v>90</v>
      </c>
      <c r="AT193" s="158" t="s">
        <v>160</v>
      </c>
      <c r="AU193" s="158" t="s">
        <v>84</v>
      </c>
      <c r="AY193" s="8" t="s">
        <v>158</v>
      </c>
      <c r="BE193" s="159">
        <f t="shared" si="24"/>
        <v>0</v>
      </c>
      <c r="BF193" s="159">
        <f t="shared" si="25"/>
        <v>0</v>
      </c>
      <c r="BG193" s="159">
        <f t="shared" si="26"/>
        <v>0</v>
      </c>
      <c r="BH193" s="159">
        <f t="shared" si="27"/>
        <v>0</v>
      </c>
      <c r="BI193" s="159">
        <f t="shared" si="28"/>
        <v>0</v>
      </c>
      <c r="BJ193" s="8" t="s">
        <v>80</v>
      </c>
      <c r="BK193" s="159">
        <f t="shared" si="29"/>
        <v>0</v>
      </c>
      <c r="BL193" s="8" t="s">
        <v>90</v>
      </c>
      <c r="BM193" s="158" t="s">
        <v>1172</v>
      </c>
    </row>
    <row r="194" spans="1:65" s="25" customFormat="1" ht="16.5" customHeight="1">
      <c r="A194" s="21"/>
      <c r="B194" s="22"/>
      <c r="C194" s="148" t="s">
        <v>795</v>
      </c>
      <c r="D194" s="148" t="s">
        <v>160</v>
      </c>
      <c r="E194" s="149" t="s">
        <v>1966</v>
      </c>
      <c r="F194" s="150" t="s">
        <v>1967</v>
      </c>
      <c r="G194" s="151" t="s">
        <v>891</v>
      </c>
      <c r="H194" s="152">
        <v>3</v>
      </c>
      <c r="I194" s="1"/>
      <c r="J194" s="153">
        <f t="shared" si="20"/>
        <v>0</v>
      </c>
      <c r="K194" s="150" t="s">
        <v>1</v>
      </c>
      <c r="L194" s="22"/>
      <c r="M194" s="154" t="s">
        <v>1</v>
      </c>
      <c r="N194" s="155" t="s">
        <v>40</v>
      </c>
      <c r="O194" s="49"/>
      <c r="P194" s="156">
        <f t="shared" si="21"/>
        <v>0</v>
      </c>
      <c r="Q194" s="156">
        <v>0</v>
      </c>
      <c r="R194" s="156">
        <f t="shared" si="22"/>
        <v>0</v>
      </c>
      <c r="S194" s="156">
        <v>0</v>
      </c>
      <c r="T194" s="157">
        <f t="shared" si="23"/>
        <v>0</v>
      </c>
      <c r="U194" s="21"/>
      <c r="V194" s="21"/>
      <c r="W194" s="21"/>
      <c r="X194" s="21"/>
      <c r="Y194" s="21"/>
      <c r="Z194" s="21"/>
      <c r="AA194" s="21"/>
      <c r="AB194" s="21"/>
      <c r="AC194" s="21"/>
      <c r="AD194" s="21"/>
      <c r="AE194" s="21"/>
      <c r="AR194" s="158" t="s">
        <v>90</v>
      </c>
      <c r="AT194" s="158" t="s">
        <v>160</v>
      </c>
      <c r="AU194" s="158" t="s">
        <v>84</v>
      </c>
      <c r="AY194" s="8" t="s">
        <v>158</v>
      </c>
      <c r="BE194" s="159">
        <f t="shared" si="24"/>
        <v>0</v>
      </c>
      <c r="BF194" s="159">
        <f t="shared" si="25"/>
        <v>0</v>
      </c>
      <c r="BG194" s="159">
        <f t="shared" si="26"/>
        <v>0</v>
      </c>
      <c r="BH194" s="159">
        <f t="shared" si="27"/>
        <v>0</v>
      </c>
      <c r="BI194" s="159">
        <f t="shared" si="28"/>
        <v>0</v>
      </c>
      <c r="BJ194" s="8" t="s">
        <v>80</v>
      </c>
      <c r="BK194" s="159">
        <f t="shared" si="29"/>
        <v>0</v>
      </c>
      <c r="BL194" s="8" t="s">
        <v>90</v>
      </c>
      <c r="BM194" s="158" t="s">
        <v>1184</v>
      </c>
    </row>
    <row r="195" spans="1:65" s="25" customFormat="1" ht="16.5" customHeight="1">
      <c r="A195" s="21"/>
      <c r="B195" s="22"/>
      <c r="C195" s="148" t="s">
        <v>799</v>
      </c>
      <c r="D195" s="148" t="s">
        <v>160</v>
      </c>
      <c r="E195" s="149" t="s">
        <v>1968</v>
      </c>
      <c r="F195" s="150" t="s">
        <v>1969</v>
      </c>
      <c r="G195" s="151" t="s">
        <v>891</v>
      </c>
      <c r="H195" s="152">
        <v>4</v>
      </c>
      <c r="I195" s="1"/>
      <c r="J195" s="153">
        <f t="shared" si="20"/>
        <v>0</v>
      </c>
      <c r="K195" s="150" t="s">
        <v>1</v>
      </c>
      <c r="L195" s="22"/>
      <c r="M195" s="154" t="s">
        <v>1</v>
      </c>
      <c r="N195" s="155" t="s">
        <v>40</v>
      </c>
      <c r="O195" s="49"/>
      <c r="P195" s="156">
        <f t="shared" si="21"/>
        <v>0</v>
      </c>
      <c r="Q195" s="156">
        <v>0</v>
      </c>
      <c r="R195" s="156">
        <f t="shared" si="22"/>
        <v>0</v>
      </c>
      <c r="S195" s="156">
        <v>0</v>
      </c>
      <c r="T195" s="157">
        <f t="shared" si="23"/>
        <v>0</v>
      </c>
      <c r="U195" s="21"/>
      <c r="V195" s="21"/>
      <c r="W195" s="21"/>
      <c r="X195" s="21"/>
      <c r="Y195" s="21"/>
      <c r="Z195" s="21"/>
      <c r="AA195" s="21"/>
      <c r="AB195" s="21"/>
      <c r="AC195" s="21"/>
      <c r="AD195" s="21"/>
      <c r="AE195" s="21"/>
      <c r="AR195" s="158" t="s">
        <v>90</v>
      </c>
      <c r="AT195" s="158" t="s">
        <v>160</v>
      </c>
      <c r="AU195" s="158" t="s">
        <v>84</v>
      </c>
      <c r="AY195" s="8" t="s">
        <v>158</v>
      </c>
      <c r="BE195" s="159">
        <f t="shared" si="24"/>
        <v>0</v>
      </c>
      <c r="BF195" s="159">
        <f t="shared" si="25"/>
        <v>0</v>
      </c>
      <c r="BG195" s="159">
        <f t="shared" si="26"/>
        <v>0</v>
      </c>
      <c r="BH195" s="159">
        <f t="shared" si="27"/>
        <v>0</v>
      </c>
      <c r="BI195" s="159">
        <f t="shared" si="28"/>
        <v>0</v>
      </c>
      <c r="BJ195" s="8" t="s">
        <v>80</v>
      </c>
      <c r="BK195" s="159">
        <f t="shared" si="29"/>
        <v>0</v>
      </c>
      <c r="BL195" s="8" t="s">
        <v>90</v>
      </c>
      <c r="BM195" s="158" t="s">
        <v>1199</v>
      </c>
    </row>
    <row r="196" spans="1:65" s="25" customFormat="1" ht="21.75" customHeight="1">
      <c r="A196" s="21"/>
      <c r="B196" s="22"/>
      <c r="C196" s="148" t="s">
        <v>803</v>
      </c>
      <c r="D196" s="148" t="s">
        <v>160</v>
      </c>
      <c r="E196" s="149" t="s">
        <v>1970</v>
      </c>
      <c r="F196" s="150" t="s">
        <v>1971</v>
      </c>
      <c r="G196" s="151" t="s">
        <v>891</v>
      </c>
      <c r="H196" s="152">
        <v>23</v>
      </c>
      <c r="I196" s="1"/>
      <c r="J196" s="153">
        <f t="shared" si="20"/>
        <v>0</v>
      </c>
      <c r="K196" s="150" t="s">
        <v>1</v>
      </c>
      <c r="L196" s="22"/>
      <c r="M196" s="154" t="s">
        <v>1</v>
      </c>
      <c r="N196" s="155" t="s">
        <v>40</v>
      </c>
      <c r="O196" s="49"/>
      <c r="P196" s="156">
        <f t="shared" si="21"/>
        <v>0</v>
      </c>
      <c r="Q196" s="156">
        <v>0</v>
      </c>
      <c r="R196" s="156">
        <f t="shared" si="22"/>
        <v>0</v>
      </c>
      <c r="S196" s="156">
        <v>0</v>
      </c>
      <c r="T196" s="157">
        <f t="shared" si="23"/>
        <v>0</v>
      </c>
      <c r="U196" s="21"/>
      <c r="V196" s="21"/>
      <c r="W196" s="21"/>
      <c r="X196" s="21"/>
      <c r="Y196" s="21"/>
      <c r="Z196" s="21"/>
      <c r="AA196" s="21"/>
      <c r="AB196" s="21"/>
      <c r="AC196" s="21"/>
      <c r="AD196" s="21"/>
      <c r="AE196" s="21"/>
      <c r="AR196" s="158" t="s">
        <v>90</v>
      </c>
      <c r="AT196" s="158" t="s">
        <v>160</v>
      </c>
      <c r="AU196" s="158" t="s">
        <v>84</v>
      </c>
      <c r="AY196" s="8" t="s">
        <v>158</v>
      </c>
      <c r="BE196" s="159">
        <f t="shared" si="24"/>
        <v>0</v>
      </c>
      <c r="BF196" s="159">
        <f t="shared" si="25"/>
        <v>0</v>
      </c>
      <c r="BG196" s="159">
        <f t="shared" si="26"/>
        <v>0</v>
      </c>
      <c r="BH196" s="159">
        <f t="shared" si="27"/>
        <v>0</v>
      </c>
      <c r="BI196" s="159">
        <f t="shared" si="28"/>
        <v>0</v>
      </c>
      <c r="BJ196" s="8" t="s">
        <v>80</v>
      </c>
      <c r="BK196" s="159">
        <f t="shared" si="29"/>
        <v>0</v>
      </c>
      <c r="BL196" s="8" t="s">
        <v>90</v>
      </c>
      <c r="BM196" s="158" t="s">
        <v>1210</v>
      </c>
    </row>
    <row r="197" spans="1:65" s="25" customFormat="1" ht="16.5" customHeight="1">
      <c r="A197" s="21"/>
      <c r="B197" s="22"/>
      <c r="C197" s="148" t="s">
        <v>808</v>
      </c>
      <c r="D197" s="148" t="s">
        <v>160</v>
      </c>
      <c r="E197" s="149" t="s">
        <v>1972</v>
      </c>
      <c r="F197" s="150" t="s">
        <v>1973</v>
      </c>
      <c r="G197" s="151" t="s">
        <v>173</v>
      </c>
      <c r="H197" s="152">
        <v>48</v>
      </c>
      <c r="I197" s="1"/>
      <c r="J197" s="153">
        <f t="shared" si="20"/>
        <v>0</v>
      </c>
      <c r="K197" s="150" t="s">
        <v>1</v>
      </c>
      <c r="L197" s="22"/>
      <c r="M197" s="154" t="s">
        <v>1</v>
      </c>
      <c r="N197" s="155" t="s">
        <v>40</v>
      </c>
      <c r="O197" s="49"/>
      <c r="P197" s="156">
        <f t="shared" si="21"/>
        <v>0</v>
      </c>
      <c r="Q197" s="156">
        <v>0</v>
      </c>
      <c r="R197" s="156">
        <f t="shared" si="22"/>
        <v>0</v>
      </c>
      <c r="S197" s="156">
        <v>0</v>
      </c>
      <c r="T197" s="157">
        <f t="shared" si="23"/>
        <v>0</v>
      </c>
      <c r="U197" s="21"/>
      <c r="V197" s="21"/>
      <c r="W197" s="21"/>
      <c r="X197" s="21"/>
      <c r="Y197" s="21"/>
      <c r="Z197" s="21"/>
      <c r="AA197" s="21"/>
      <c r="AB197" s="21"/>
      <c r="AC197" s="21"/>
      <c r="AD197" s="21"/>
      <c r="AE197" s="21"/>
      <c r="AR197" s="158" t="s">
        <v>90</v>
      </c>
      <c r="AT197" s="158" t="s">
        <v>160</v>
      </c>
      <c r="AU197" s="158" t="s">
        <v>84</v>
      </c>
      <c r="AY197" s="8" t="s">
        <v>158</v>
      </c>
      <c r="BE197" s="159">
        <f t="shared" si="24"/>
        <v>0</v>
      </c>
      <c r="BF197" s="159">
        <f t="shared" si="25"/>
        <v>0</v>
      </c>
      <c r="BG197" s="159">
        <f t="shared" si="26"/>
        <v>0</v>
      </c>
      <c r="BH197" s="159">
        <f t="shared" si="27"/>
        <v>0</v>
      </c>
      <c r="BI197" s="159">
        <f t="shared" si="28"/>
        <v>0</v>
      </c>
      <c r="BJ197" s="8" t="s">
        <v>80</v>
      </c>
      <c r="BK197" s="159">
        <f t="shared" si="29"/>
        <v>0</v>
      </c>
      <c r="BL197" s="8" t="s">
        <v>90</v>
      </c>
      <c r="BM197" s="158" t="s">
        <v>1218</v>
      </c>
    </row>
    <row r="198" spans="1:65" s="25" customFormat="1" ht="16.5" customHeight="1">
      <c r="A198" s="21"/>
      <c r="B198" s="22"/>
      <c r="C198" s="148" t="s">
        <v>814</v>
      </c>
      <c r="D198" s="148" t="s">
        <v>160</v>
      </c>
      <c r="E198" s="149" t="s">
        <v>1974</v>
      </c>
      <c r="F198" s="150" t="s">
        <v>1975</v>
      </c>
      <c r="G198" s="151" t="s">
        <v>173</v>
      </c>
      <c r="H198" s="152">
        <v>17</v>
      </c>
      <c r="I198" s="1"/>
      <c r="J198" s="153">
        <f t="shared" si="20"/>
        <v>0</v>
      </c>
      <c r="K198" s="150" t="s">
        <v>1</v>
      </c>
      <c r="L198" s="22"/>
      <c r="M198" s="154" t="s">
        <v>1</v>
      </c>
      <c r="N198" s="155" t="s">
        <v>40</v>
      </c>
      <c r="O198" s="49"/>
      <c r="P198" s="156">
        <f t="shared" si="21"/>
        <v>0</v>
      </c>
      <c r="Q198" s="156">
        <v>0</v>
      </c>
      <c r="R198" s="156">
        <f t="shared" si="22"/>
        <v>0</v>
      </c>
      <c r="S198" s="156">
        <v>0</v>
      </c>
      <c r="T198" s="157">
        <f t="shared" si="23"/>
        <v>0</v>
      </c>
      <c r="U198" s="21"/>
      <c r="V198" s="21"/>
      <c r="W198" s="21"/>
      <c r="X198" s="21"/>
      <c r="Y198" s="21"/>
      <c r="Z198" s="21"/>
      <c r="AA198" s="21"/>
      <c r="AB198" s="21"/>
      <c r="AC198" s="21"/>
      <c r="AD198" s="21"/>
      <c r="AE198" s="21"/>
      <c r="AR198" s="158" t="s">
        <v>90</v>
      </c>
      <c r="AT198" s="158" t="s">
        <v>160</v>
      </c>
      <c r="AU198" s="158" t="s">
        <v>84</v>
      </c>
      <c r="AY198" s="8" t="s">
        <v>158</v>
      </c>
      <c r="BE198" s="159">
        <f t="shared" si="24"/>
        <v>0</v>
      </c>
      <c r="BF198" s="159">
        <f t="shared" si="25"/>
        <v>0</v>
      </c>
      <c r="BG198" s="159">
        <f t="shared" si="26"/>
        <v>0</v>
      </c>
      <c r="BH198" s="159">
        <f t="shared" si="27"/>
        <v>0</v>
      </c>
      <c r="BI198" s="159">
        <f t="shared" si="28"/>
        <v>0</v>
      </c>
      <c r="BJ198" s="8" t="s">
        <v>80</v>
      </c>
      <c r="BK198" s="159">
        <f t="shared" si="29"/>
        <v>0</v>
      </c>
      <c r="BL198" s="8" t="s">
        <v>90</v>
      </c>
      <c r="BM198" s="158" t="s">
        <v>1229</v>
      </c>
    </row>
    <row r="199" spans="1:65" s="25" customFormat="1" ht="21.75" customHeight="1">
      <c r="A199" s="21"/>
      <c r="B199" s="22"/>
      <c r="C199" s="148" t="s">
        <v>822</v>
      </c>
      <c r="D199" s="148" t="s">
        <v>160</v>
      </c>
      <c r="E199" s="149" t="s">
        <v>1976</v>
      </c>
      <c r="F199" s="150" t="s">
        <v>1977</v>
      </c>
      <c r="G199" s="151" t="s">
        <v>183</v>
      </c>
      <c r="H199" s="152">
        <v>1.605</v>
      </c>
      <c r="I199" s="1"/>
      <c r="J199" s="153">
        <f t="shared" si="20"/>
        <v>0</v>
      </c>
      <c r="K199" s="150" t="s">
        <v>1</v>
      </c>
      <c r="L199" s="22"/>
      <c r="M199" s="204" t="s">
        <v>1</v>
      </c>
      <c r="N199" s="205" t="s">
        <v>40</v>
      </c>
      <c r="O199" s="206"/>
      <c r="P199" s="207">
        <f t="shared" si="21"/>
        <v>0</v>
      </c>
      <c r="Q199" s="207">
        <v>0</v>
      </c>
      <c r="R199" s="207">
        <f t="shared" si="22"/>
        <v>0</v>
      </c>
      <c r="S199" s="207">
        <v>0</v>
      </c>
      <c r="T199" s="208">
        <f t="shared" si="23"/>
        <v>0</v>
      </c>
      <c r="U199" s="21"/>
      <c r="V199" s="21"/>
      <c r="W199" s="21"/>
      <c r="X199" s="21"/>
      <c r="Y199" s="21"/>
      <c r="Z199" s="21"/>
      <c r="AA199" s="21"/>
      <c r="AB199" s="21"/>
      <c r="AC199" s="21"/>
      <c r="AD199" s="21"/>
      <c r="AE199" s="21"/>
      <c r="AR199" s="158" t="s">
        <v>90</v>
      </c>
      <c r="AT199" s="158" t="s">
        <v>160</v>
      </c>
      <c r="AU199" s="158" t="s">
        <v>84</v>
      </c>
      <c r="AY199" s="8" t="s">
        <v>158</v>
      </c>
      <c r="BE199" s="159">
        <f t="shared" si="24"/>
        <v>0</v>
      </c>
      <c r="BF199" s="159">
        <f t="shared" si="25"/>
        <v>0</v>
      </c>
      <c r="BG199" s="159">
        <f t="shared" si="26"/>
        <v>0</v>
      </c>
      <c r="BH199" s="159">
        <f t="shared" si="27"/>
        <v>0</v>
      </c>
      <c r="BI199" s="159">
        <f t="shared" si="28"/>
        <v>0</v>
      </c>
      <c r="BJ199" s="8" t="s">
        <v>80</v>
      </c>
      <c r="BK199" s="159">
        <f t="shared" si="29"/>
        <v>0</v>
      </c>
      <c r="BL199" s="8" t="s">
        <v>90</v>
      </c>
      <c r="BM199" s="158" t="s">
        <v>1239</v>
      </c>
    </row>
    <row r="200" spans="1:65" s="25" customFormat="1" ht="6.95" customHeight="1">
      <c r="A200" s="21"/>
      <c r="B200" s="37"/>
      <c r="C200" s="38"/>
      <c r="D200" s="38"/>
      <c r="E200" s="38"/>
      <c r="F200" s="38"/>
      <c r="G200" s="38"/>
      <c r="H200" s="38"/>
      <c r="I200" s="38"/>
      <c r="J200" s="38"/>
      <c r="K200" s="38"/>
      <c r="L200" s="22"/>
      <c r="M200" s="21"/>
      <c r="O200" s="21"/>
      <c r="P200" s="21"/>
      <c r="Q200" s="21"/>
      <c r="R200" s="21"/>
      <c r="S200" s="21"/>
      <c r="T200" s="21"/>
      <c r="U200" s="21"/>
      <c r="V200" s="21"/>
      <c r="W200" s="21"/>
      <c r="X200" s="21"/>
      <c r="Y200" s="21"/>
      <c r="Z200" s="21"/>
      <c r="AA200" s="21"/>
      <c r="AB200" s="21"/>
      <c r="AC200" s="21"/>
      <c r="AD200" s="21"/>
      <c r="AE200" s="21"/>
    </row>
  </sheetData>
  <sheetProtection password="C03B" sheet="1" objects="1" scenarios="1"/>
  <autoFilter ref="C119:K199"/>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3"/>
  <sheetViews>
    <sheetView showGridLines="0" workbookViewId="0">
      <selection activeCell="V172" sqref="V172"/>
    </sheetView>
  </sheetViews>
  <sheetFormatPr defaultRowHeight="11.25"/>
  <cols>
    <col min="1" max="1" width="8.33203125" style="7" customWidth="1"/>
    <col min="2" max="2" width="1.1640625" style="7" customWidth="1"/>
    <col min="3" max="3" width="4.1640625" style="7" customWidth="1"/>
    <col min="4" max="4" width="4.33203125" style="7" customWidth="1"/>
    <col min="5" max="5" width="17.1640625" style="7" customWidth="1"/>
    <col min="6" max="6" width="50.83203125" style="7" customWidth="1"/>
    <col min="7" max="7" width="7.5" style="7" customWidth="1"/>
    <col min="8" max="8" width="14" style="7" customWidth="1"/>
    <col min="9" max="9" width="15.83203125" style="7" customWidth="1"/>
    <col min="10" max="11" width="22.33203125" style="7" customWidth="1"/>
    <col min="12" max="12" width="9.33203125" style="7" customWidth="1"/>
    <col min="13" max="13" width="10.83203125" style="7" hidden="1" customWidth="1"/>
    <col min="14" max="14" width="9.33203125" style="7" hidden="1"/>
    <col min="15" max="20" width="14.1640625" style="7" hidden="1" customWidth="1"/>
    <col min="21" max="21" width="16.33203125" style="7" hidden="1" customWidth="1"/>
    <col min="22" max="22" width="12.33203125" style="7" customWidth="1"/>
    <col min="23" max="23" width="16.33203125" style="7" customWidth="1"/>
    <col min="24" max="24" width="12.33203125" style="7" customWidth="1"/>
    <col min="25" max="25" width="15" style="7" customWidth="1"/>
    <col min="26" max="26" width="11" style="7" customWidth="1"/>
    <col min="27" max="27" width="15" style="7" customWidth="1"/>
    <col min="28" max="28" width="16.33203125" style="7" customWidth="1"/>
    <col min="29" max="29" width="11" style="7" customWidth="1"/>
    <col min="30" max="30" width="15" style="7" customWidth="1"/>
    <col min="31" max="31" width="16.33203125" style="7" customWidth="1"/>
    <col min="32" max="43" width="9.33203125" style="7"/>
    <col min="44" max="65" width="9.33203125" style="7" hidden="1"/>
    <col min="66" max="16384" width="9.33203125" style="7"/>
  </cols>
  <sheetData>
    <row r="2" spans="1:46" ht="36.950000000000003" customHeight="1">
      <c r="L2" s="230" t="s">
        <v>5</v>
      </c>
      <c r="M2" s="231"/>
      <c r="N2" s="231"/>
      <c r="O2" s="231"/>
      <c r="P2" s="231"/>
      <c r="Q2" s="231"/>
      <c r="R2" s="231"/>
      <c r="S2" s="231"/>
      <c r="T2" s="231"/>
      <c r="U2" s="231"/>
      <c r="V2" s="231"/>
      <c r="AT2" s="8" t="s">
        <v>99</v>
      </c>
    </row>
    <row r="3" spans="1:46" ht="6.95" customHeight="1">
      <c r="B3" s="9"/>
      <c r="C3" s="10"/>
      <c r="D3" s="10"/>
      <c r="E3" s="10"/>
      <c r="F3" s="10"/>
      <c r="G3" s="10"/>
      <c r="H3" s="10"/>
      <c r="I3" s="10"/>
      <c r="J3" s="10"/>
      <c r="K3" s="10"/>
      <c r="L3" s="11"/>
      <c r="AT3" s="8" t="s">
        <v>84</v>
      </c>
    </row>
    <row r="4" spans="1:46" ht="24.95" customHeight="1">
      <c r="B4" s="11"/>
      <c r="D4" s="12" t="s">
        <v>115</v>
      </c>
      <c r="L4" s="11"/>
      <c r="M4" s="91" t="s">
        <v>10</v>
      </c>
      <c r="AT4" s="8" t="s">
        <v>3</v>
      </c>
    </row>
    <row r="5" spans="1:46" ht="6.95" customHeight="1">
      <c r="B5" s="11"/>
      <c r="L5" s="11"/>
    </row>
    <row r="6" spans="1:46" ht="12" customHeight="1">
      <c r="B6" s="11"/>
      <c r="D6" s="17" t="s">
        <v>15</v>
      </c>
      <c r="L6" s="11"/>
    </row>
    <row r="7" spans="1:46" ht="16.5" customHeight="1">
      <c r="B7" s="11"/>
      <c r="E7" s="258" t="str">
        <f>'Rekapitulace stavby'!K6</f>
        <v>SPŠ stavební Pardubice - rekonstrukce domova mládeže DM4</v>
      </c>
      <c r="F7" s="259"/>
      <c r="G7" s="259"/>
      <c r="H7" s="259"/>
      <c r="L7" s="11"/>
    </row>
    <row r="8" spans="1:46" ht="12" customHeight="1">
      <c r="B8" s="11"/>
      <c r="D8" s="17" t="s">
        <v>116</v>
      </c>
      <c r="L8" s="11"/>
    </row>
    <row r="9" spans="1:46" s="25" customFormat="1" ht="16.5" customHeight="1">
      <c r="A9" s="21"/>
      <c r="B9" s="22"/>
      <c r="C9" s="21"/>
      <c r="D9" s="21"/>
      <c r="E9" s="258" t="s">
        <v>1978</v>
      </c>
      <c r="F9" s="257"/>
      <c r="G9" s="257"/>
      <c r="H9" s="257"/>
      <c r="I9" s="21"/>
      <c r="J9" s="21"/>
      <c r="K9" s="21"/>
      <c r="L9" s="32"/>
      <c r="S9" s="21"/>
      <c r="T9" s="21"/>
      <c r="U9" s="21"/>
      <c r="V9" s="21"/>
      <c r="W9" s="21"/>
      <c r="X9" s="21"/>
      <c r="Y9" s="21"/>
      <c r="Z9" s="21"/>
      <c r="AA9" s="21"/>
      <c r="AB9" s="21"/>
      <c r="AC9" s="21"/>
      <c r="AD9" s="21"/>
      <c r="AE9" s="21"/>
    </row>
    <row r="10" spans="1:46" s="25" customFormat="1" ht="12" customHeight="1">
      <c r="A10" s="21"/>
      <c r="B10" s="22"/>
      <c r="C10" s="21"/>
      <c r="D10" s="17" t="s">
        <v>1979</v>
      </c>
      <c r="E10" s="21"/>
      <c r="F10" s="21"/>
      <c r="G10" s="21"/>
      <c r="H10" s="21"/>
      <c r="I10" s="21"/>
      <c r="J10" s="21"/>
      <c r="K10" s="21"/>
      <c r="L10" s="32"/>
      <c r="S10" s="21"/>
      <c r="T10" s="21"/>
      <c r="U10" s="21"/>
      <c r="V10" s="21"/>
      <c r="W10" s="21"/>
      <c r="X10" s="21"/>
      <c r="Y10" s="21"/>
      <c r="Z10" s="21"/>
      <c r="AA10" s="21"/>
      <c r="AB10" s="21"/>
      <c r="AC10" s="21"/>
      <c r="AD10" s="21"/>
      <c r="AE10" s="21"/>
    </row>
    <row r="11" spans="1:46" s="25" customFormat="1" ht="16.5" customHeight="1">
      <c r="A11" s="21"/>
      <c r="B11" s="22"/>
      <c r="C11" s="21"/>
      <c r="D11" s="21"/>
      <c r="E11" s="239" t="s">
        <v>1980</v>
      </c>
      <c r="F11" s="257"/>
      <c r="G11" s="257"/>
      <c r="H11" s="257"/>
      <c r="I11" s="21"/>
      <c r="J11" s="21"/>
      <c r="K11" s="21"/>
      <c r="L11" s="32"/>
      <c r="S11" s="21"/>
      <c r="T11" s="21"/>
      <c r="U11" s="21"/>
      <c r="V11" s="21"/>
      <c r="W11" s="21"/>
      <c r="X11" s="21"/>
      <c r="Y11" s="21"/>
      <c r="Z11" s="21"/>
      <c r="AA11" s="21"/>
      <c r="AB11" s="21"/>
      <c r="AC11" s="21"/>
      <c r="AD11" s="21"/>
      <c r="AE11" s="21"/>
    </row>
    <row r="12" spans="1:46" s="25" customFormat="1">
      <c r="A12" s="21"/>
      <c r="B12" s="22"/>
      <c r="C12" s="21"/>
      <c r="D12" s="21"/>
      <c r="E12" s="21"/>
      <c r="F12" s="21"/>
      <c r="G12" s="21"/>
      <c r="H12" s="21"/>
      <c r="I12" s="21"/>
      <c r="J12" s="21"/>
      <c r="K12" s="21"/>
      <c r="L12" s="32"/>
      <c r="S12" s="21"/>
      <c r="T12" s="21"/>
      <c r="U12" s="21"/>
      <c r="V12" s="21"/>
      <c r="W12" s="21"/>
      <c r="X12" s="21"/>
      <c r="Y12" s="21"/>
      <c r="Z12" s="21"/>
      <c r="AA12" s="21"/>
      <c r="AB12" s="21"/>
      <c r="AC12" s="21"/>
      <c r="AD12" s="21"/>
      <c r="AE12" s="21"/>
    </row>
    <row r="13" spans="1:46" s="25" customFormat="1" ht="12" customHeight="1">
      <c r="A13" s="21"/>
      <c r="B13" s="22"/>
      <c r="C13" s="21"/>
      <c r="D13" s="17" t="s">
        <v>17</v>
      </c>
      <c r="E13" s="21"/>
      <c r="F13" s="18" t="s">
        <v>1</v>
      </c>
      <c r="G13" s="21"/>
      <c r="H13" s="21"/>
      <c r="I13" s="17" t="s">
        <v>18</v>
      </c>
      <c r="J13" s="18" t="s">
        <v>1</v>
      </c>
      <c r="K13" s="21"/>
      <c r="L13" s="32"/>
      <c r="S13" s="21"/>
      <c r="T13" s="21"/>
      <c r="U13" s="21"/>
      <c r="V13" s="21"/>
      <c r="W13" s="21"/>
      <c r="X13" s="21"/>
      <c r="Y13" s="21"/>
      <c r="Z13" s="21"/>
      <c r="AA13" s="21"/>
      <c r="AB13" s="21"/>
      <c r="AC13" s="21"/>
      <c r="AD13" s="21"/>
      <c r="AE13" s="21"/>
    </row>
    <row r="14" spans="1:46" s="25" customFormat="1" ht="12" customHeight="1">
      <c r="A14" s="21"/>
      <c r="B14" s="22"/>
      <c r="C14" s="21"/>
      <c r="D14" s="17" t="s">
        <v>19</v>
      </c>
      <c r="E14" s="21"/>
      <c r="F14" s="18" t="s">
        <v>33</v>
      </c>
      <c r="G14" s="21"/>
      <c r="H14" s="21"/>
      <c r="I14" s="17" t="s">
        <v>21</v>
      </c>
      <c r="J14" s="92" t="str">
        <f>'Rekapitulace stavby'!AN8</f>
        <v>22. 9. 2020</v>
      </c>
      <c r="K14" s="21"/>
      <c r="L14" s="32"/>
      <c r="S14" s="21"/>
      <c r="T14" s="21"/>
      <c r="U14" s="21"/>
      <c r="V14" s="21"/>
      <c r="W14" s="21"/>
      <c r="X14" s="21"/>
      <c r="Y14" s="21"/>
      <c r="Z14" s="21"/>
      <c r="AA14" s="21"/>
      <c r="AB14" s="21"/>
      <c r="AC14" s="21"/>
      <c r="AD14" s="21"/>
      <c r="AE14" s="21"/>
    </row>
    <row r="15" spans="1:46" s="25" customFormat="1" ht="10.7" customHeight="1">
      <c r="A15" s="21"/>
      <c r="B15" s="22"/>
      <c r="C15" s="21"/>
      <c r="D15" s="21"/>
      <c r="E15" s="21"/>
      <c r="F15" s="21"/>
      <c r="G15" s="21"/>
      <c r="H15" s="21"/>
      <c r="I15" s="21"/>
      <c r="J15" s="21"/>
      <c r="K15" s="21"/>
      <c r="L15" s="32"/>
      <c r="S15" s="21"/>
      <c r="T15" s="21"/>
      <c r="U15" s="21"/>
      <c r="V15" s="21"/>
      <c r="W15" s="21"/>
      <c r="X15" s="21"/>
      <c r="Y15" s="21"/>
      <c r="Z15" s="21"/>
      <c r="AA15" s="21"/>
      <c r="AB15" s="21"/>
      <c r="AC15" s="21"/>
      <c r="AD15" s="21"/>
      <c r="AE15" s="21"/>
    </row>
    <row r="16" spans="1:46" s="25" customFormat="1" ht="12" customHeight="1">
      <c r="A16" s="21"/>
      <c r="B16" s="22"/>
      <c r="C16" s="21"/>
      <c r="D16" s="17" t="s">
        <v>23</v>
      </c>
      <c r="E16" s="21"/>
      <c r="F16" s="21"/>
      <c r="G16" s="21"/>
      <c r="H16" s="21"/>
      <c r="I16" s="17" t="s">
        <v>24</v>
      </c>
      <c r="J16" s="18" t="str">
        <f>IF('Rekapitulace stavby'!AN10="","",'Rekapitulace stavby'!AN10)</f>
        <v/>
      </c>
      <c r="K16" s="21"/>
      <c r="L16" s="32"/>
      <c r="S16" s="21"/>
      <c r="T16" s="21"/>
      <c r="U16" s="21"/>
      <c r="V16" s="21"/>
      <c r="W16" s="21"/>
      <c r="X16" s="21"/>
      <c r="Y16" s="21"/>
      <c r="Z16" s="21"/>
      <c r="AA16" s="21"/>
      <c r="AB16" s="21"/>
      <c r="AC16" s="21"/>
      <c r="AD16" s="21"/>
      <c r="AE16" s="21"/>
    </row>
    <row r="17" spans="1:31" s="25" customFormat="1" ht="18" customHeight="1">
      <c r="A17" s="21"/>
      <c r="B17" s="22"/>
      <c r="C17" s="21"/>
      <c r="D17" s="21"/>
      <c r="E17" s="18" t="str">
        <f>IF('Rekapitulace stavby'!E11="","",'Rekapitulace stavby'!E11)</f>
        <v>Pardubický kraj</v>
      </c>
      <c r="F17" s="21"/>
      <c r="G17" s="21"/>
      <c r="H17" s="21"/>
      <c r="I17" s="17" t="s">
        <v>26</v>
      </c>
      <c r="J17" s="18" t="str">
        <f>IF('Rekapitulace stavby'!AN11="","",'Rekapitulace stavby'!AN11)</f>
        <v/>
      </c>
      <c r="K17" s="21"/>
      <c r="L17" s="32"/>
      <c r="S17" s="21"/>
      <c r="T17" s="21"/>
      <c r="U17" s="21"/>
      <c r="V17" s="21"/>
      <c r="W17" s="21"/>
      <c r="X17" s="21"/>
      <c r="Y17" s="21"/>
      <c r="Z17" s="21"/>
      <c r="AA17" s="21"/>
      <c r="AB17" s="21"/>
      <c r="AC17" s="21"/>
      <c r="AD17" s="21"/>
      <c r="AE17" s="21"/>
    </row>
    <row r="18" spans="1:31" s="25" customFormat="1" ht="6.95" customHeight="1">
      <c r="A18" s="21"/>
      <c r="B18" s="22"/>
      <c r="C18" s="21"/>
      <c r="D18" s="21"/>
      <c r="E18" s="21"/>
      <c r="F18" s="21"/>
      <c r="G18" s="21"/>
      <c r="H18" s="21"/>
      <c r="I18" s="21"/>
      <c r="J18" s="21"/>
      <c r="K18" s="21"/>
      <c r="L18" s="32"/>
      <c r="S18" s="21"/>
      <c r="T18" s="21"/>
      <c r="U18" s="21"/>
      <c r="V18" s="21"/>
      <c r="W18" s="21"/>
      <c r="X18" s="21"/>
      <c r="Y18" s="21"/>
      <c r="Z18" s="21"/>
      <c r="AA18" s="21"/>
      <c r="AB18" s="21"/>
      <c r="AC18" s="21"/>
      <c r="AD18" s="21"/>
      <c r="AE18" s="21"/>
    </row>
    <row r="19" spans="1:31" s="25" customFormat="1" ht="12" customHeight="1">
      <c r="A19" s="21"/>
      <c r="B19" s="22"/>
      <c r="C19" s="21"/>
      <c r="D19" s="17" t="s">
        <v>27</v>
      </c>
      <c r="E19" s="21"/>
      <c r="F19" s="21"/>
      <c r="G19" s="21"/>
      <c r="H19" s="21"/>
      <c r="I19" s="17" t="s">
        <v>24</v>
      </c>
      <c r="J19" s="5" t="str">
        <f>'Rekapitulace stavby'!AN13</f>
        <v>Vyplň údaj</v>
      </c>
      <c r="K19" s="21"/>
      <c r="L19" s="32"/>
      <c r="S19" s="21"/>
      <c r="T19" s="21"/>
      <c r="U19" s="21"/>
      <c r="V19" s="21"/>
      <c r="W19" s="21"/>
      <c r="X19" s="21"/>
      <c r="Y19" s="21"/>
      <c r="Z19" s="21"/>
      <c r="AA19" s="21"/>
      <c r="AB19" s="21"/>
      <c r="AC19" s="21"/>
      <c r="AD19" s="21"/>
      <c r="AE19" s="21"/>
    </row>
    <row r="20" spans="1:31" s="25" customFormat="1" ht="18" customHeight="1">
      <c r="A20" s="21"/>
      <c r="B20" s="22"/>
      <c r="C20" s="21"/>
      <c r="D20" s="21"/>
      <c r="E20" s="260" t="str">
        <f>'Rekapitulace stavby'!E14</f>
        <v>Vyplň údaj</v>
      </c>
      <c r="F20" s="261"/>
      <c r="G20" s="261"/>
      <c r="H20" s="261"/>
      <c r="I20" s="17" t="s">
        <v>26</v>
      </c>
      <c r="J20" s="5" t="str">
        <f>'Rekapitulace stavby'!AN14</f>
        <v>Vyplň údaj</v>
      </c>
      <c r="K20" s="21"/>
      <c r="L20" s="32"/>
      <c r="S20" s="21"/>
      <c r="T20" s="21"/>
      <c r="U20" s="21"/>
      <c r="V20" s="21"/>
      <c r="W20" s="21"/>
      <c r="X20" s="21"/>
      <c r="Y20" s="21"/>
      <c r="Z20" s="21"/>
      <c r="AA20" s="21"/>
      <c r="AB20" s="21"/>
      <c r="AC20" s="21"/>
      <c r="AD20" s="21"/>
      <c r="AE20" s="21"/>
    </row>
    <row r="21" spans="1:31" s="25" customFormat="1" ht="6.95" customHeight="1">
      <c r="A21" s="21"/>
      <c r="B21" s="22"/>
      <c r="C21" s="21"/>
      <c r="D21" s="21"/>
      <c r="E21" s="21"/>
      <c r="F21" s="21"/>
      <c r="G21" s="21"/>
      <c r="H21" s="21"/>
      <c r="I21" s="21"/>
      <c r="J21" s="21"/>
      <c r="K21" s="21"/>
      <c r="L21" s="32"/>
      <c r="S21" s="21"/>
      <c r="T21" s="21"/>
      <c r="U21" s="21"/>
      <c r="V21" s="21"/>
      <c r="W21" s="21"/>
      <c r="X21" s="21"/>
      <c r="Y21" s="21"/>
      <c r="Z21" s="21"/>
      <c r="AA21" s="21"/>
      <c r="AB21" s="21"/>
      <c r="AC21" s="21"/>
      <c r="AD21" s="21"/>
      <c r="AE21" s="21"/>
    </row>
    <row r="22" spans="1:31" s="25" customFormat="1" ht="12" customHeight="1">
      <c r="A22" s="21"/>
      <c r="B22" s="22"/>
      <c r="C22" s="21"/>
      <c r="D22" s="17" t="s">
        <v>29</v>
      </c>
      <c r="E22" s="21"/>
      <c r="F22" s="21"/>
      <c r="G22" s="21"/>
      <c r="H22" s="21"/>
      <c r="I22" s="17" t="s">
        <v>24</v>
      </c>
      <c r="J22" s="18" t="str">
        <f>IF('Rekapitulace stavby'!AN16="","",'Rekapitulace stavby'!AN16)</f>
        <v/>
      </c>
      <c r="K22" s="21"/>
      <c r="L22" s="32"/>
      <c r="S22" s="21"/>
      <c r="T22" s="21"/>
      <c r="U22" s="21"/>
      <c r="V22" s="21"/>
      <c r="W22" s="21"/>
      <c r="X22" s="21"/>
      <c r="Y22" s="21"/>
      <c r="Z22" s="21"/>
      <c r="AA22" s="21"/>
      <c r="AB22" s="21"/>
      <c r="AC22" s="21"/>
      <c r="AD22" s="21"/>
      <c r="AE22" s="21"/>
    </row>
    <row r="23" spans="1:31" s="25" customFormat="1" ht="18" customHeight="1">
      <c r="A23" s="21"/>
      <c r="B23" s="22"/>
      <c r="C23" s="21"/>
      <c r="D23" s="21"/>
      <c r="E23" s="18" t="str">
        <f>IF('Rekapitulace stavby'!E17="","",'Rekapitulace stavby'!E17)</f>
        <v>astalon s.r.o. Pardubice</v>
      </c>
      <c r="F23" s="21"/>
      <c r="G23" s="21"/>
      <c r="H23" s="21"/>
      <c r="I23" s="17" t="s">
        <v>26</v>
      </c>
      <c r="J23" s="18" t="str">
        <f>IF('Rekapitulace stavby'!AN17="","",'Rekapitulace stavby'!AN17)</f>
        <v/>
      </c>
      <c r="K23" s="21"/>
      <c r="L23" s="32"/>
      <c r="S23" s="21"/>
      <c r="T23" s="21"/>
      <c r="U23" s="21"/>
      <c r="V23" s="21"/>
      <c r="W23" s="21"/>
      <c r="X23" s="21"/>
      <c r="Y23" s="21"/>
      <c r="Z23" s="21"/>
      <c r="AA23" s="21"/>
      <c r="AB23" s="21"/>
      <c r="AC23" s="21"/>
      <c r="AD23" s="21"/>
      <c r="AE23" s="21"/>
    </row>
    <row r="24" spans="1:31" s="25" customFormat="1" ht="6.95" customHeight="1">
      <c r="A24" s="21"/>
      <c r="B24" s="22"/>
      <c r="C24" s="21"/>
      <c r="D24" s="21"/>
      <c r="E24" s="21"/>
      <c r="F24" s="21"/>
      <c r="G24" s="21"/>
      <c r="H24" s="21"/>
      <c r="I24" s="21"/>
      <c r="J24" s="21"/>
      <c r="K24" s="21"/>
      <c r="L24" s="32"/>
      <c r="S24" s="21"/>
      <c r="T24" s="21"/>
      <c r="U24" s="21"/>
      <c r="V24" s="21"/>
      <c r="W24" s="21"/>
      <c r="X24" s="21"/>
      <c r="Y24" s="21"/>
      <c r="Z24" s="21"/>
      <c r="AA24" s="21"/>
      <c r="AB24" s="21"/>
      <c r="AC24" s="21"/>
      <c r="AD24" s="21"/>
      <c r="AE24" s="21"/>
    </row>
    <row r="25" spans="1:31" s="25" customFormat="1" ht="12" customHeight="1">
      <c r="A25" s="21"/>
      <c r="B25" s="22"/>
      <c r="C25" s="21"/>
      <c r="D25" s="17" t="s">
        <v>32</v>
      </c>
      <c r="E25" s="21"/>
      <c r="F25" s="21"/>
      <c r="G25" s="21"/>
      <c r="H25" s="21"/>
      <c r="I25" s="17" t="s">
        <v>24</v>
      </c>
      <c r="J25" s="18" t="str">
        <f>IF('Rekapitulace stavby'!AN19="","",'Rekapitulace stavby'!AN19)</f>
        <v/>
      </c>
      <c r="K25" s="21"/>
      <c r="L25" s="32"/>
      <c r="S25" s="21"/>
      <c r="T25" s="21"/>
      <c r="U25" s="21"/>
      <c r="V25" s="21"/>
      <c r="W25" s="21"/>
      <c r="X25" s="21"/>
      <c r="Y25" s="21"/>
      <c r="Z25" s="21"/>
      <c r="AA25" s="21"/>
      <c r="AB25" s="21"/>
      <c r="AC25" s="21"/>
      <c r="AD25" s="21"/>
      <c r="AE25" s="21"/>
    </row>
    <row r="26" spans="1:31" s="25" customFormat="1" ht="18" customHeight="1">
      <c r="A26" s="21"/>
      <c r="B26" s="22"/>
      <c r="C26" s="21"/>
      <c r="D26" s="21"/>
      <c r="E26" s="18" t="str">
        <f>IF('Rekapitulace stavby'!E20="","",'Rekapitulace stavby'!E20)</f>
        <v xml:space="preserve"> </v>
      </c>
      <c r="F26" s="21"/>
      <c r="G26" s="21"/>
      <c r="H26" s="21"/>
      <c r="I26" s="17" t="s">
        <v>26</v>
      </c>
      <c r="J26" s="18" t="str">
        <f>IF('Rekapitulace stavby'!AN20="","",'Rekapitulace stavby'!AN20)</f>
        <v/>
      </c>
      <c r="K26" s="21"/>
      <c r="L26" s="32"/>
      <c r="S26" s="21"/>
      <c r="T26" s="21"/>
      <c r="U26" s="21"/>
      <c r="V26" s="21"/>
      <c r="W26" s="21"/>
      <c r="X26" s="21"/>
      <c r="Y26" s="21"/>
      <c r="Z26" s="21"/>
      <c r="AA26" s="21"/>
      <c r="AB26" s="21"/>
      <c r="AC26" s="21"/>
      <c r="AD26" s="21"/>
      <c r="AE26" s="21"/>
    </row>
    <row r="27" spans="1:31" s="25" customFormat="1" ht="6.95" customHeight="1">
      <c r="A27" s="21"/>
      <c r="B27" s="22"/>
      <c r="C27" s="21"/>
      <c r="D27" s="21"/>
      <c r="E27" s="21"/>
      <c r="F27" s="21"/>
      <c r="G27" s="21"/>
      <c r="H27" s="21"/>
      <c r="I27" s="21"/>
      <c r="J27" s="21"/>
      <c r="K27" s="21"/>
      <c r="L27" s="32"/>
      <c r="S27" s="21"/>
      <c r="T27" s="21"/>
      <c r="U27" s="21"/>
      <c r="V27" s="21"/>
      <c r="W27" s="21"/>
      <c r="X27" s="21"/>
      <c r="Y27" s="21"/>
      <c r="Z27" s="21"/>
      <c r="AA27" s="21"/>
      <c r="AB27" s="21"/>
      <c r="AC27" s="21"/>
      <c r="AD27" s="21"/>
      <c r="AE27" s="21"/>
    </row>
    <row r="28" spans="1:31" s="25" customFormat="1" ht="12" customHeight="1">
      <c r="A28" s="21"/>
      <c r="B28" s="22"/>
      <c r="C28" s="21"/>
      <c r="D28" s="17" t="s">
        <v>34</v>
      </c>
      <c r="E28" s="21"/>
      <c r="F28" s="21"/>
      <c r="G28" s="21"/>
      <c r="H28" s="21"/>
      <c r="I28" s="21"/>
      <c r="J28" s="21"/>
      <c r="K28" s="21"/>
      <c r="L28" s="32"/>
      <c r="S28" s="21"/>
      <c r="T28" s="21"/>
      <c r="U28" s="21"/>
      <c r="V28" s="21"/>
      <c r="W28" s="21"/>
      <c r="X28" s="21"/>
      <c r="Y28" s="21"/>
      <c r="Z28" s="21"/>
      <c r="AA28" s="21"/>
      <c r="AB28" s="21"/>
      <c r="AC28" s="21"/>
      <c r="AD28" s="21"/>
      <c r="AE28" s="21"/>
    </row>
    <row r="29" spans="1:31" s="96" customFormat="1" ht="16.5" customHeight="1">
      <c r="A29" s="93"/>
      <c r="B29" s="94"/>
      <c r="C29" s="93"/>
      <c r="D29" s="93"/>
      <c r="E29" s="251" t="s">
        <v>1</v>
      </c>
      <c r="F29" s="251"/>
      <c r="G29" s="251"/>
      <c r="H29" s="251"/>
      <c r="I29" s="93"/>
      <c r="J29" s="93"/>
      <c r="K29" s="93"/>
      <c r="L29" s="95"/>
      <c r="S29" s="93"/>
      <c r="T29" s="93"/>
      <c r="U29" s="93"/>
      <c r="V29" s="93"/>
      <c r="W29" s="93"/>
      <c r="X29" s="93"/>
      <c r="Y29" s="93"/>
      <c r="Z29" s="93"/>
      <c r="AA29" s="93"/>
      <c r="AB29" s="93"/>
      <c r="AC29" s="93"/>
      <c r="AD29" s="93"/>
      <c r="AE29" s="93"/>
    </row>
    <row r="30" spans="1:31" s="25" customFormat="1" ht="6.95" customHeight="1">
      <c r="A30" s="21"/>
      <c r="B30" s="22"/>
      <c r="C30" s="21"/>
      <c r="D30" s="21"/>
      <c r="E30" s="21"/>
      <c r="F30" s="21"/>
      <c r="G30" s="21"/>
      <c r="H30" s="21"/>
      <c r="I30" s="21"/>
      <c r="J30" s="21"/>
      <c r="K30" s="21"/>
      <c r="L30" s="32"/>
      <c r="S30" s="21"/>
      <c r="T30" s="21"/>
      <c r="U30" s="21"/>
      <c r="V30" s="21"/>
      <c r="W30" s="21"/>
      <c r="X30" s="21"/>
      <c r="Y30" s="21"/>
      <c r="Z30" s="21"/>
      <c r="AA30" s="21"/>
      <c r="AB30" s="21"/>
      <c r="AC30" s="21"/>
      <c r="AD30" s="21"/>
      <c r="AE30" s="21"/>
    </row>
    <row r="31" spans="1:31" s="25" customFormat="1" ht="6.95" customHeight="1">
      <c r="A31" s="21"/>
      <c r="B31" s="22"/>
      <c r="C31" s="21"/>
      <c r="D31" s="57"/>
      <c r="E31" s="57"/>
      <c r="F31" s="57"/>
      <c r="G31" s="57"/>
      <c r="H31" s="57"/>
      <c r="I31" s="57"/>
      <c r="J31" s="57"/>
      <c r="K31" s="57"/>
      <c r="L31" s="32"/>
      <c r="S31" s="21"/>
      <c r="T31" s="21"/>
      <c r="U31" s="21"/>
      <c r="V31" s="21"/>
      <c r="W31" s="21"/>
      <c r="X31" s="21"/>
      <c r="Y31" s="21"/>
      <c r="Z31" s="21"/>
      <c r="AA31" s="21"/>
      <c r="AB31" s="21"/>
      <c r="AC31" s="21"/>
      <c r="AD31" s="21"/>
      <c r="AE31" s="21"/>
    </row>
    <row r="32" spans="1:31" s="25" customFormat="1" ht="25.35" customHeight="1">
      <c r="A32" s="21"/>
      <c r="B32" s="22"/>
      <c r="C32" s="21"/>
      <c r="D32" s="97" t="s">
        <v>35</v>
      </c>
      <c r="E32" s="21"/>
      <c r="F32" s="21"/>
      <c r="G32" s="21"/>
      <c r="H32" s="21"/>
      <c r="I32" s="21"/>
      <c r="J32" s="98">
        <f>ROUND(J124, 2)</f>
        <v>0</v>
      </c>
      <c r="K32" s="21"/>
      <c r="L32" s="32"/>
      <c r="S32" s="21"/>
      <c r="T32" s="21"/>
      <c r="U32" s="21"/>
      <c r="V32" s="21"/>
      <c r="W32" s="21"/>
      <c r="X32" s="21"/>
      <c r="Y32" s="21"/>
      <c r="Z32" s="21"/>
      <c r="AA32" s="21"/>
      <c r="AB32" s="21"/>
      <c r="AC32" s="21"/>
      <c r="AD32" s="21"/>
      <c r="AE32" s="21"/>
    </row>
    <row r="33" spans="1:31" s="25" customFormat="1" ht="6.95" customHeight="1">
      <c r="A33" s="21"/>
      <c r="B33" s="22"/>
      <c r="C33" s="21"/>
      <c r="D33" s="57"/>
      <c r="E33" s="57"/>
      <c r="F33" s="57"/>
      <c r="G33" s="57"/>
      <c r="H33" s="57"/>
      <c r="I33" s="57"/>
      <c r="J33" s="57"/>
      <c r="K33" s="57"/>
      <c r="L33" s="32"/>
      <c r="S33" s="21"/>
      <c r="T33" s="21"/>
      <c r="U33" s="21"/>
      <c r="V33" s="21"/>
      <c r="W33" s="21"/>
      <c r="X33" s="21"/>
      <c r="Y33" s="21"/>
      <c r="Z33" s="21"/>
      <c r="AA33" s="21"/>
      <c r="AB33" s="21"/>
      <c r="AC33" s="21"/>
      <c r="AD33" s="21"/>
      <c r="AE33" s="21"/>
    </row>
    <row r="34" spans="1:31" s="25" customFormat="1" ht="14.45" customHeight="1">
      <c r="A34" s="21"/>
      <c r="B34" s="22"/>
      <c r="C34" s="21"/>
      <c r="D34" s="21"/>
      <c r="E34" s="21"/>
      <c r="F34" s="99" t="s">
        <v>37</v>
      </c>
      <c r="G34" s="21"/>
      <c r="H34" s="21"/>
      <c r="I34" s="99" t="s">
        <v>36</v>
      </c>
      <c r="J34" s="99" t="s">
        <v>38</v>
      </c>
      <c r="K34" s="21"/>
      <c r="L34" s="32"/>
      <c r="S34" s="21"/>
      <c r="T34" s="21"/>
      <c r="U34" s="21"/>
      <c r="V34" s="21"/>
      <c r="W34" s="21"/>
      <c r="X34" s="21"/>
      <c r="Y34" s="21"/>
      <c r="Z34" s="21"/>
      <c r="AA34" s="21"/>
      <c r="AB34" s="21"/>
      <c r="AC34" s="21"/>
      <c r="AD34" s="21"/>
      <c r="AE34" s="21"/>
    </row>
    <row r="35" spans="1:31" s="25" customFormat="1" ht="14.45" customHeight="1">
      <c r="A35" s="21"/>
      <c r="B35" s="22"/>
      <c r="C35" s="21"/>
      <c r="D35" s="100" t="s">
        <v>39</v>
      </c>
      <c r="E35" s="17" t="s">
        <v>40</v>
      </c>
      <c r="F35" s="101">
        <f>ROUND((SUM(BE124:BE162)),  2)</f>
        <v>0</v>
      </c>
      <c r="G35" s="21"/>
      <c r="H35" s="21"/>
      <c r="I35" s="102">
        <v>0.21</v>
      </c>
      <c r="J35" s="101">
        <f>ROUND(((SUM(BE124:BE162))*I35),  2)</f>
        <v>0</v>
      </c>
      <c r="K35" s="21"/>
      <c r="L35" s="32"/>
      <c r="S35" s="21"/>
      <c r="T35" s="21"/>
      <c r="U35" s="21"/>
      <c r="V35" s="21"/>
      <c r="W35" s="21"/>
      <c r="X35" s="21"/>
      <c r="Y35" s="21"/>
      <c r="Z35" s="21"/>
      <c r="AA35" s="21"/>
      <c r="AB35" s="21"/>
      <c r="AC35" s="21"/>
      <c r="AD35" s="21"/>
      <c r="AE35" s="21"/>
    </row>
    <row r="36" spans="1:31" s="25" customFormat="1" ht="14.45" customHeight="1">
      <c r="A36" s="21"/>
      <c r="B36" s="22"/>
      <c r="C36" s="21"/>
      <c r="D36" s="21"/>
      <c r="E36" s="17" t="s">
        <v>41</v>
      </c>
      <c r="F36" s="101">
        <f>ROUND((SUM(BF124:BF162)),  2)</f>
        <v>0</v>
      </c>
      <c r="G36" s="21"/>
      <c r="H36" s="21"/>
      <c r="I36" s="102">
        <v>0.15</v>
      </c>
      <c r="J36" s="101">
        <f>ROUND(((SUM(BF124:BF162))*I36),  2)</f>
        <v>0</v>
      </c>
      <c r="K36" s="21"/>
      <c r="L36" s="32"/>
      <c r="S36" s="21"/>
      <c r="T36" s="21"/>
      <c r="U36" s="21"/>
      <c r="V36" s="21"/>
      <c r="W36" s="21"/>
      <c r="X36" s="21"/>
      <c r="Y36" s="21"/>
      <c r="Z36" s="21"/>
      <c r="AA36" s="21"/>
      <c r="AB36" s="21"/>
      <c r="AC36" s="21"/>
      <c r="AD36" s="21"/>
      <c r="AE36" s="21"/>
    </row>
    <row r="37" spans="1:31" s="25" customFormat="1" ht="14.45" hidden="1" customHeight="1">
      <c r="A37" s="21"/>
      <c r="B37" s="22"/>
      <c r="C37" s="21"/>
      <c r="D37" s="21"/>
      <c r="E37" s="17" t="s">
        <v>42</v>
      </c>
      <c r="F37" s="101">
        <f>ROUND((SUM(BG124:BG162)),  2)</f>
        <v>0</v>
      </c>
      <c r="G37" s="21"/>
      <c r="H37" s="21"/>
      <c r="I37" s="102">
        <v>0.21</v>
      </c>
      <c r="J37" s="101">
        <f>0</f>
        <v>0</v>
      </c>
      <c r="K37" s="21"/>
      <c r="L37" s="32"/>
      <c r="S37" s="21"/>
      <c r="T37" s="21"/>
      <c r="U37" s="21"/>
      <c r="V37" s="21"/>
      <c r="W37" s="21"/>
      <c r="X37" s="21"/>
      <c r="Y37" s="21"/>
      <c r="Z37" s="21"/>
      <c r="AA37" s="21"/>
      <c r="AB37" s="21"/>
      <c r="AC37" s="21"/>
      <c r="AD37" s="21"/>
      <c r="AE37" s="21"/>
    </row>
    <row r="38" spans="1:31" s="25" customFormat="1" ht="14.45" hidden="1" customHeight="1">
      <c r="A38" s="21"/>
      <c r="B38" s="22"/>
      <c r="C38" s="21"/>
      <c r="D38" s="21"/>
      <c r="E38" s="17" t="s">
        <v>43</v>
      </c>
      <c r="F38" s="101">
        <f>ROUND((SUM(BH124:BH162)),  2)</f>
        <v>0</v>
      </c>
      <c r="G38" s="21"/>
      <c r="H38" s="21"/>
      <c r="I38" s="102">
        <v>0.15</v>
      </c>
      <c r="J38" s="101">
        <f>0</f>
        <v>0</v>
      </c>
      <c r="K38" s="21"/>
      <c r="L38" s="32"/>
      <c r="S38" s="21"/>
      <c r="T38" s="21"/>
      <c r="U38" s="21"/>
      <c r="V38" s="21"/>
      <c r="W38" s="21"/>
      <c r="X38" s="21"/>
      <c r="Y38" s="21"/>
      <c r="Z38" s="21"/>
      <c r="AA38" s="21"/>
      <c r="AB38" s="21"/>
      <c r="AC38" s="21"/>
      <c r="AD38" s="21"/>
      <c r="AE38" s="21"/>
    </row>
    <row r="39" spans="1:31" s="25" customFormat="1" ht="14.45" hidden="1" customHeight="1">
      <c r="A39" s="21"/>
      <c r="B39" s="22"/>
      <c r="C39" s="21"/>
      <c r="D39" s="21"/>
      <c r="E39" s="17" t="s">
        <v>44</v>
      </c>
      <c r="F39" s="101">
        <f>ROUND((SUM(BI124:BI162)),  2)</f>
        <v>0</v>
      </c>
      <c r="G39" s="21"/>
      <c r="H39" s="21"/>
      <c r="I39" s="102">
        <v>0</v>
      </c>
      <c r="J39" s="101">
        <f>0</f>
        <v>0</v>
      </c>
      <c r="K39" s="21"/>
      <c r="L39" s="32"/>
      <c r="S39" s="21"/>
      <c r="T39" s="21"/>
      <c r="U39" s="21"/>
      <c r="V39" s="21"/>
      <c r="W39" s="21"/>
      <c r="X39" s="21"/>
      <c r="Y39" s="21"/>
      <c r="Z39" s="21"/>
      <c r="AA39" s="21"/>
      <c r="AB39" s="21"/>
      <c r="AC39" s="21"/>
      <c r="AD39" s="21"/>
      <c r="AE39" s="21"/>
    </row>
    <row r="40" spans="1:31" s="25" customFormat="1" ht="6.95" customHeight="1">
      <c r="A40" s="21"/>
      <c r="B40" s="22"/>
      <c r="C40" s="21"/>
      <c r="D40" s="21"/>
      <c r="E40" s="21"/>
      <c r="F40" s="21"/>
      <c r="G40" s="21"/>
      <c r="H40" s="21"/>
      <c r="I40" s="21"/>
      <c r="J40" s="21"/>
      <c r="K40" s="21"/>
      <c r="L40" s="32"/>
      <c r="S40" s="21"/>
      <c r="T40" s="21"/>
      <c r="U40" s="21"/>
      <c r="V40" s="21"/>
      <c r="W40" s="21"/>
      <c r="X40" s="21"/>
      <c r="Y40" s="21"/>
      <c r="Z40" s="21"/>
      <c r="AA40" s="21"/>
      <c r="AB40" s="21"/>
      <c r="AC40" s="21"/>
      <c r="AD40" s="21"/>
      <c r="AE40" s="21"/>
    </row>
    <row r="41" spans="1:31" s="25" customFormat="1" ht="25.35" customHeight="1">
      <c r="A41" s="21"/>
      <c r="B41" s="22"/>
      <c r="C41" s="103"/>
      <c r="D41" s="104" t="s">
        <v>45</v>
      </c>
      <c r="E41" s="51"/>
      <c r="F41" s="51"/>
      <c r="G41" s="105" t="s">
        <v>46</v>
      </c>
      <c r="H41" s="106" t="s">
        <v>47</v>
      </c>
      <c r="I41" s="51"/>
      <c r="J41" s="107">
        <f>SUM(J32:J39)</f>
        <v>0</v>
      </c>
      <c r="K41" s="108"/>
      <c r="L41" s="32"/>
      <c r="S41" s="21"/>
      <c r="T41" s="21"/>
      <c r="U41" s="21"/>
      <c r="V41" s="21"/>
      <c r="W41" s="21"/>
      <c r="X41" s="21"/>
      <c r="Y41" s="21"/>
      <c r="Z41" s="21"/>
      <c r="AA41" s="21"/>
      <c r="AB41" s="21"/>
      <c r="AC41" s="21"/>
      <c r="AD41" s="21"/>
      <c r="AE41" s="21"/>
    </row>
    <row r="42" spans="1:31" s="25" customFormat="1" ht="14.45" customHeight="1">
      <c r="A42" s="21"/>
      <c r="B42" s="22"/>
      <c r="C42" s="21"/>
      <c r="D42" s="21"/>
      <c r="E42" s="21"/>
      <c r="F42" s="21"/>
      <c r="G42" s="21"/>
      <c r="H42" s="21"/>
      <c r="I42" s="21"/>
      <c r="J42" s="21"/>
      <c r="K42" s="21"/>
      <c r="L42" s="32"/>
      <c r="S42" s="21"/>
      <c r="T42" s="21"/>
      <c r="U42" s="21"/>
      <c r="V42" s="21"/>
      <c r="W42" s="21"/>
      <c r="X42" s="21"/>
      <c r="Y42" s="21"/>
      <c r="Z42" s="21"/>
      <c r="AA42" s="21"/>
      <c r="AB42" s="21"/>
      <c r="AC42" s="21"/>
      <c r="AD42" s="21"/>
      <c r="AE42" s="21"/>
    </row>
    <row r="43" spans="1:31" ht="14.45" customHeight="1">
      <c r="B43" s="11"/>
      <c r="L43" s="11"/>
    </row>
    <row r="44" spans="1:31" ht="14.45" customHeight="1">
      <c r="B44" s="11"/>
      <c r="L44" s="11"/>
    </row>
    <row r="45" spans="1:31" ht="14.45" customHeight="1">
      <c r="B45" s="11"/>
      <c r="L45" s="11"/>
    </row>
    <row r="46" spans="1:31" ht="14.45" customHeight="1">
      <c r="B46" s="11"/>
      <c r="L46" s="11"/>
    </row>
    <row r="47" spans="1:31" ht="14.45" customHeight="1">
      <c r="B47" s="11"/>
      <c r="L47" s="11"/>
    </row>
    <row r="48" spans="1:31" ht="14.45" customHeight="1">
      <c r="B48" s="11"/>
      <c r="L48" s="11"/>
    </row>
    <row r="49" spans="1:31" ht="14.45" customHeight="1">
      <c r="B49" s="11"/>
      <c r="L49" s="11"/>
    </row>
    <row r="50" spans="1:31" s="25" customFormat="1" ht="14.45" customHeight="1">
      <c r="B50" s="32"/>
      <c r="D50" s="33" t="s">
        <v>48</v>
      </c>
      <c r="E50" s="34"/>
      <c r="F50" s="34"/>
      <c r="G50" s="33" t="s">
        <v>49</v>
      </c>
      <c r="H50" s="34"/>
      <c r="I50" s="34"/>
      <c r="J50" s="34"/>
      <c r="K50" s="34"/>
      <c r="L50" s="32"/>
    </row>
    <row r="51" spans="1:31">
      <c r="B51" s="11"/>
      <c r="L51" s="11"/>
    </row>
    <row r="52" spans="1:31">
      <c r="B52" s="11"/>
      <c r="L52" s="11"/>
    </row>
    <row r="53" spans="1:31">
      <c r="B53" s="11"/>
      <c r="L53" s="11"/>
    </row>
    <row r="54" spans="1:31">
      <c r="B54" s="11"/>
      <c r="L54" s="11"/>
    </row>
    <row r="55" spans="1:31">
      <c r="B55" s="11"/>
      <c r="L55" s="11"/>
    </row>
    <row r="56" spans="1:31">
      <c r="B56" s="11"/>
      <c r="L56" s="11"/>
    </row>
    <row r="57" spans="1:31">
      <c r="B57" s="11"/>
      <c r="L57" s="11"/>
    </row>
    <row r="58" spans="1:31">
      <c r="B58" s="11"/>
      <c r="L58" s="11"/>
    </row>
    <row r="59" spans="1:31">
      <c r="B59" s="11"/>
      <c r="L59" s="11"/>
    </row>
    <row r="60" spans="1:31">
      <c r="B60" s="11"/>
      <c r="L60" s="11"/>
    </row>
    <row r="61" spans="1:31" s="25" customFormat="1" ht="12.75">
      <c r="A61" s="21"/>
      <c r="B61" s="22"/>
      <c r="C61" s="21"/>
      <c r="D61" s="35" t="s">
        <v>50</v>
      </c>
      <c r="E61" s="24"/>
      <c r="F61" s="109" t="s">
        <v>51</v>
      </c>
      <c r="G61" s="35" t="s">
        <v>50</v>
      </c>
      <c r="H61" s="24"/>
      <c r="I61" s="24"/>
      <c r="J61" s="110" t="s">
        <v>51</v>
      </c>
      <c r="K61" s="24"/>
      <c r="L61" s="32"/>
      <c r="S61" s="21"/>
      <c r="T61" s="21"/>
      <c r="U61" s="21"/>
      <c r="V61" s="21"/>
      <c r="W61" s="21"/>
      <c r="X61" s="21"/>
      <c r="Y61" s="21"/>
      <c r="Z61" s="21"/>
      <c r="AA61" s="21"/>
      <c r="AB61" s="21"/>
      <c r="AC61" s="21"/>
      <c r="AD61" s="21"/>
      <c r="AE61" s="21"/>
    </row>
    <row r="62" spans="1:31">
      <c r="B62" s="11"/>
      <c r="L62" s="11"/>
    </row>
    <row r="63" spans="1:31">
      <c r="B63" s="11"/>
      <c r="L63" s="11"/>
    </row>
    <row r="64" spans="1:31">
      <c r="B64" s="11"/>
      <c r="L64" s="11"/>
    </row>
    <row r="65" spans="1:31" s="25" customFormat="1" ht="12.75">
      <c r="A65" s="21"/>
      <c r="B65" s="22"/>
      <c r="C65" s="21"/>
      <c r="D65" s="33" t="s">
        <v>52</v>
      </c>
      <c r="E65" s="36"/>
      <c r="F65" s="36"/>
      <c r="G65" s="33" t="s">
        <v>53</v>
      </c>
      <c r="H65" s="36"/>
      <c r="I65" s="36"/>
      <c r="J65" s="36"/>
      <c r="K65" s="36"/>
      <c r="L65" s="32"/>
      <c r="S65" s="21"/>
      <c r="T65" s="21"/>
      <c r="U65" s="21"/>
      <c r="V65" s="21"/>
      <c r="W65" s="21"/>
      <c r="X65" s="21"/>
      <c r="Y65" s="21"/>
      <c r="Z65" s="21"/>
      <c r="AA65" s="21"/>
      <c r="AB65" s="21"/>
      <c r="AC65" s="21"/>
      <c r="AD65" s="21"/>
      <c r="AE65" s="21"/>
    </row>
    <row r="66" spans="1:31">
      <c r="B66" s="11"/>
      <c r="L66" s="11"/>
    </row>
    <row r="67" spans="1:31">
      <c r="B67" s="11"/>
      <c r="L67" s="11"/>
    </row>
    <row r="68" spans="1:31">
      <c r="B68" s="11"/>
      <c r="L68" s="11"/>
    </row>
    <row r="69" spans="1:31">
      <c r="B69" s="11"/>
      <c r="L69" s="11"/>
    </row>
    <row r="70" spans="1:31">
      <c r="B70" s="11"/>
      <c r="L70" s="11"/>
    </row>
    <row r="71" spans="1:31">
      <c r="B71" s="11"/>
      <c r="L71" s="11"/>
    </row>
    <row r="72" spans="1:31">
      <c r="B72" s="11"/>
      <c r="L72" s="11"/>
    </row>
    <row r="73" spans="1:31">
      <c r="B73" s="11"/>
      <c r="L73" s="11"/>
    </row>
    <row r="74" spans="1:31">
      <c r="B74" s="11"/>
      <c r="L74" s="11"/>
    </row>
    <row r="75" spans="1:31">
      <c r="B75" s="11"/>
      <c r="L75" s="11"/>
    </row>
    <row r="76" spans="1:31" s="25" customFormat="1" ht="12.75">
      <c r="A76" s="21"/>
      <c r="B76" s="22"/>
      <c r="C76" s="21"/>
      <c r="D76" s="35" t="s">
        <v>50</v>
      </c>
      <c r="E76" s="24"/>
      <c r="F76" s="109" t="s">
        <v>51</v>
      </c>
      <c r="G76" s="35" t="s">
        <v>50</v>
      </c>
      <c r="H76" s="24"/>
      <c r="I76" s="24"/>
      <c r="J76" s="110" t="s">
        <v>51</v>
      </c>
      <c r="K76" s="24"/>
      <c r="L76" s="32"/>
      <c r="S76" s="21"/>
      <c r="T76" s="21"/>
      <c r="U76" s="21"/>
      <c r="V76" s="21"/>
      <c r="W76" s="21"/>
      <c r="X76" s="21"/>
      <c r="Y76" s="21"/>
      <c r="Z76" s="21"/>
      <c r="AA76" s="21"/>
      <c r="AB76" s="21"/>
      <c r="AC76" s="21"/>
      <c r="AD76" s="21"/>
      <c r="AE76" s="21"/>
    </row>
    <row r="77" spans="1:31" s="25" customFormat="1" ht="14.45" customHeight="1">
      <c r="A77" s="21"/>
      <c r="B77" s="37"/>
      <c r="C77" s="38"/>
      <c r="D77" s="38"/>
      <c r="E77" s="38"/>
      <c r="F77" s="38"/>
      <c r="G77" s="38"/>
      <c r="H77" s="38"/>
      <c r="I77" s="38"/>
      <c r="J77" s="38"/>
      <c r="K77" s="38"/>
      <c r="L77" s="32"/>
      <c r="S77" s="21"/>
      <c r="T77" s="21"/>
      <c r="U77" s="21"/>
      <c r="V77" s="21"/>
      <c r="W77" s="21"/>
      <c r="X77" s="21"/>
      <c r="Y77" s="21"/>
      <c r="Z77" s="21"/>
      <c r="AA77" s="21"/>
      <c r="AB77" s="21"/>
      <c r="AC77" s="21"/>
      <c r="AD77" s="21"/>
      <c r="AE77" s="21"/>
    </row>
    <row r="81" spans="1:31" s="25" customFormat="1" ht="6.95" customHeight="1">
      <c r="A81" s="21"/>
      <c r="B81" s="39"/>
      <c r="C81" s="40"/>
      <c r="D81" s="40"/>
      <c r="E81" s="40"/>
      <c r="F81" s="40"/>
      <c r="G81" s="40"/>
      <c r="H81" s="40"/>
      <c r="I81" s="40"/>
      <c r="J81" s="40"/>
      <c r="K81" s="40"/>
      <c r="L81" s="32"/>
      <c r="S81" s="21"/>
      <c r="T81" s="21"/>
      <c r="U81" s="21"/>
      <c r="V81" s="21"/>
      <c r="W81" s="21"/>
      <c r="X81" s="21"/>
      <c r="Y81" s="21"/>
      <c r="Z81" s="21"/>
      <c r="AA81" s="21"/>
      <c r="AB81" s="21"/>
      <c r="AC81" s="21"/>
      <c r="AD81" s="21"/>
      <c r="AE81" s="21"/>
    </row>
    <row r="82" spans="1:31" s="25" customFormat="1" ht="24.95" customHeight="1">
      <c r="A82" s="21"/>
      <c r="B82" s="22"/>
      <c r="C82" s="12" t="s">
        <v>118</v>
      </c>
      <c r="D82" s="21"/>
      <c r="E82" s="21"/>
      <c r="F82" s="21"/>
      <c r="G82" s="21"/>
      <c r="H82" s="21"/>
      <c r="I82" s="21"/>
      <c r="J82" s="21"/>
      <c r="K82" s="21"/>
      <c r="L82" s="32"/>
      <c r="S82" s="21"/>
      <c r="T82" s="21"/>
      <c r="U82" s="21"/>
      <c r="V82" s="21"/>
      <c r="W82" s="21"/>
      <c r="X82" s="21"/>
      <c r="Y82" s="21"/>
      <c r="Z82" s="21"/>
      <c r="AA82" s="21"/>
      <c r="AB82" s="21"/>
      <c r="AC82" s="21"/>
      <c r="AD82" s="21"/>
      <c r="AE82" s="21"/>
    </row>
    <row r="83" spans="1:31" s="25" customFormat="1" ht="6.95" customHeight="1">
      <c r="A83" s="21"/>
      <c r="B83" s="22"/>
      <c r="C83" s="21"/>
      <c r="D83" s="21"/>
      <c r="E83" s="21"/>
      <c r="F83" s="21"/>
      <c r="G83" s="21"/>
      <c r="H83" s="21"/>
      <c r="I83" s="21"/>
      <c r="J83" s="21"/>
      <c r="K83" s="21"/>
      <c r="L83" s="32"/>
      <c r="S83" s="21"/>
      <c r="T83" s="21"/>
      <c r="U83" s="21"/>
      <c r="V83" s="21"/>
      <c r="W83" s="21"/>
      <c r="X83" s="21"/>
      <c r="Y83" s="21"/>
      <c r="Z83" s="21"/>
      <c r="AA83" s="21"/>
      <c r="AB83" s="21"/>
      <c r="AC83" s="21"/>
      <c r="AD83" s="21"/>
      <c r="AE83" s="21"/>
    </row>
    <row r="84" spans="1:31" s="25" customFormat="1" ht="12" customHeight="1">
      <c r="A84" s="21"/>
      <c r="B84" s="22"/>
      <c r="C84" s="17" t="s">
        <v>15</v>
      </c>
      <c r="D84" s="21"/>
      <c r="E84" s="21"/>
      <c r="F84" s="21"/>
      <c r="G84" s="21"/>
      <c r="H84" s="21"/>
      <c r="I84" s="21"/>
      <c r="J84" s="21"/>
      <c r="K84" s="21"/>
      <c r="L84" s="32"/>
      <c r="S84" s="21"/>
      <c r="T84" s="21"/>
      <c r="U84" s="21"/>
      <c r="V84" s="21"/>
      <c r="W84" s="21"/>
      <c r="X84" s="21"/>
      <c r="Y84" s="21"/>
      <c r="Z84" s="21"/>
      <c r="AA84" s="21"/>
      <c r="AB84" s="21"/>
      <c r="AC84" s="21"/>
      <c r="AD84" s="21"/>
      <c r="AE84" s="21"/>
    </row>
    <row r="85" spans="1:31" s="25" customFormat="1" ht="16.5" customHeight="1">
      <c r="A85" s="21"/>
      <c r="B85" s="22"/>
      <c r="C85" s="21"/>
      <c r="D85" s="21"/>
      <c r="E85" s="258" t="str">
        <f>E7</f>
        <v>SPŠ stavební Pardubice - rekonstrukce domova mládeže DM4</v>
      </c>
      <c r="F85" s="259"/>
      <c r="G85" s="259"/>
      <c r="H85" s="259"/>
      <c r="I85" s="21"/>
      <c r="J85" s="21"/>
      <c r="K85" s="21"/>
      <c r="L85" s="32"/>
      <c r="S85" s="21"/>
      <c r="T85" s="21"/>
      <c r="U85" s="21"/>
      <c r="V85" s="21"/>
      <c r="W85" s="21"/>
      <c r="X85" s="21"/>
      <c r="Y85" s="21"/>
      <c r="Z85" s="21"/>
      <c r="AA85" s="21"/>
      <c r="AB85" s="21"/>
      <c r="AC85" s="21"/>
      <c r="AD85" s="21"/>
      <c r="AE85" s="21"/>
    </row>
    <row r="86" spans="1:31" ht="12" customHeight="1">
      <c r="B86" s="11"/>
      <c r="C86" s="17" t="s">
        <v>116</v>
      </c>
      <c r="L86" s="11"/>
    </row>
    <row r="87" spans="1:31" s="25" customFormat="1" ht="16.5" customHeight="1">
      <c r="A87" s="21"/>
      <c r="B87" s="22"/>
      <c r="C87" s="21"/>
      <c r="D87" s="21"/>
      <c r="E87" s="258" t="s">
        <v>1978</v>
      </c>
      <c r="F87" s="257"/>
      <c r="G87" s="257"/>
      <c r="H87" s="257"/>
      <c r="I87" s="21"/>
      <c r="J87" s="21"/>
      <c r="K87" s="21"/>
      <c r="L87" s="32"/>
      <c r="S87" s="21"/>
      <c r="T87" s="21"/>
      <c r="U87" s="21"/>
      <c r="V87" s="21"/>
      <c r="W87" s="21"/>
      <c r="X87" s="21"/>
      <c r="Y87" s="21"/>
      <c r="Z87" s="21"/>
      <c r="AA87" s="21"/>
      <c r="AB87" s="21"/>
      <c r="AC87" s="21"/>
      <c r="AD87" s="21"/>
      <c r="AE87" s="21"/>
    </row>
    <row r="88" spans="1:31" s="25" customFormat="1" ht="12" customHeight="1">
      <c r="A88" s="21"/>
      <c r="B88" s="22"/>
      <c r="C88" s="17" t="s">
        <v>1979</v>
      </c>
      <c r="D88" s="21"/>
      <c r="E88" s="21"/>
      <c r="F88" s="21"/>
      <c r="G88" s="21"/>
      <c r="H88" s="21"/>
      <c r="I88" s="21"/>
      <c r="J88" s="21"/>
      <c r="K88" s="21"/>
      <c r="L88" s="32"/>
      <c r="S88" s="21"/>
      <c r="T88" s="21"/>
      <c r="U88" s="21"/>
      <c r="V88" s="21"/>
      <c r="W88" s="21"/>
      <c r="X88" s="21"/>
      <c r="Y88" s="21"/>
      <c r="Z88" s="21"/>
      <c r="AA88" s="21"/>
      <c r="AB88" s="21"/>
      <c r="AC88" s="21"/>
      <c r="AD88" s="21"/>
      <c r="AE88" s="21"/>
    </row>
    <row r="89" spans="1:31" s="25" customFormat="1" ht="16.5" customHeight="1">
      <c r="A89" s="21"/>
      <c r="B89" s="22"/>
      <c r="C89" s="21"/>
      <c r="D89" s="21"/>
      <c r="E89" s="239" t="str">
        <f>E11</f>
        <v>01 - Silnoproudé elektroinstalace</v>
      </c>
      <c r="F89" s="257"/>
      <c r="G89" s="257"/>
      <c r="H89" s="257"/>
      <c r="I89" s="21"/>
      <c r="J89" s="21"/>
      <c r="K89" s="21"/>
      <c r="L89" s="32"/>
      <c r="S89" s="21"/>
      <c r="T89" s="21"/>
      <c r="U89" s="21"/>
      <c r="V89" s="21"/>
      <c r="W89" s="21"/>
      <c r="X89" s="21"/>
      <c r="Y89" s="21"/>
      <c r="Z89" s="21"/>
      <c r="AA89" s="21"/>
      <c r="AB89" s="21"/>
      <c r="AC89" s="21"/>
      <c r="AD89" s="21"/>
      <c r="AE89" s="21"/>
    </row>
    <row r="90" spans="1:31" s="25" customFormat="1" ht="6.95" customHeight="1">
      <c r="A90" s="21"/>
      <c r="B90" s="22"/>
      <c r="C90" s="21"/>
      <c r="D90" s="21"/>
      <c r="E90" s="21"/>
      <c r="F90" s="21"/>
      <c r="G90" s="21"/>
      <c r="H90" s="21"/>
      <c r="I90" s="21"/>
      <c r="J90" s="21"/>
      <c r="K90" s="21"/>
      <c r="L90" s="32"/>
      <c r="S90" s="21"/>
      <c r="T90" s="21"/>
      <c r="U90" s="21"/>
      <c r="V90" s="21"/>
      <c r="W90" s="21"/>
      <c r="X90" s="21"/>
      <c r="Y90" s="21"/>
      <c r="Z90" s="21"/>
      <c r="AA90" s="21"/>
      <c r="AB90" s="21"/>
      <c r="AC90" s="21"/>
      <c r="AD90" s="21"/>
      <c r="AE90" s="21"/>
    </row>
    <row r="91" spans="1:31" s="25" customFormat="1" ht="12" customHeight="1">
      <c r="A91" s="21"/>
      <c r="B91" s="22"/>
      <c r="C91" s="17" t="s">
        <v>19</v>
      </c>
      <c r="D91" s="21"/>
      <c r="E91" s="21"/>
      <c r="F91" s="18" t="str">
        <f>F14</f>
        <v xml:space="preserve"> </v>
      </c>
      <c r="G91" s="21"/>
      <c r="H91" s="21"/>
      <c r="I91" s="17" t="s">
        <v>21</v>
      </c>
      <c r="J91" s="92" t="str">
        <f>IF(J14="","",J14)</f>
        <v>22. 9. 2020</v>
      </c>
      <c r="K91" s="21"/>
      <c r="L91" s="32"/>
      <c r="S91" s="21"/>
      <c r="T91" s="21"/>
      <c r="U91" s="21"/>
      <c r="V91" s="21"/>
      <c r="W91" s="21"/>
      <c r="X91" s="21"/>
      <c r="Y91" s="21"/>
      <c r="Z91" s="21"/>
      <c r="AA91" s="21"/>
      <c r="AB91" s="21"/>
      <c r="AC91" s="21"/>
      <c r="AD91" s="21"/>
      <c r="AE91" s="21"/>
    </row>
    <row r="92" spans="1:31" s="25" customFormat="1" ht="6.95" customHeight="1">
      <c r="A92" s="21"/>
      <c r="B92" s="22"/>
      <c r="C92" s="21"/>
      <c r="D92" s="21"/>
      <c r="E92" s="21"/>
      <c r="F92" s="21"/>
      <c r="G92" s="21"/>
      <c r="H92" s="21"/>
      <c r="I92" s="21"/>
      <c r="J92" s="21"/>
      <c r="K92" s="21"/>
      <c r="L92" s="32"/>
      <c r="S92" s="21"/>
      <c r="T92" s="21"/>
      <c r="U92" s="21"/>
      <c r="V92" s="21"/>
      <c r="W92" s="21"/>
      <c r="X92" s="21"/>
      <c r="Y92" s="21"/>
      <c r="Z92" s="21"/>
      <c r="AA92" s="21"/>
      <c r="AB92" s="21"/>
      <c r="AC92" s="21"/>
      <c r="AD92" s="21"/>
      <c r="AE92" s="21"/>
    </row>
    <row r="93" spans="1:31" s="25" customFormat="1" ht="25.7" customHeight="1">
      <c r="A93" s="21"/>
      <c r="B93" s="22"/>
      <c r="C93" s="17" t="s">
        <v>23</v>
      </c>
      <c r="D93" s="21"/>
      <c r="E93" s="21"/>
      <c r="F93" s="18" t="str">
        <f>E17</f>
        <v>Pardubický kraj</v>
      </c>
      <c r="G93" s="21"/>
      <c r="H93" s="21"/>
      <c r="I93" s="17" t="s">
        <v>29</v>
      </c>
      <c r="J93" s="111" t="str">
        <f>E23</f>
        <v>astalon s.r.o. Pardubice</v>
      </c>
      <c r="K93" s="21"/>
      <c r="L93" s="32"/>
      <c r="S93" s="21"/>
      <c r="T93" s="21"/>
      <c r="U93" s="21"/>
      <c r="V93" s="21"/>
      <c r="W93" s="21"/>
      <c r="X93" s="21"/>
      <c r="Y93" s="21"/>
      <c r="Z93" s="21"/>
      <c r="AA93" s="21"/>
      <c r="AB93" s="21"/>
      <c r="AC93" s="21"/>
      <c r="AD93" s="21"/>
      <c r="AE93" s="21"/>
    </row>
    <row r="94" spans="1:31" s="25" customFormat="1" ht="15.2" customHeight="1">
      <c r="A94" s="21"/>
      <c r="B94" s="22"/>
      <c r="C94" s="17" t="s">
        <v>27</v>
      </c>
      <c r="D94" s="21"/>
      <c r="E94" s="21"/>
      <c r="F94" s="18" t="str">
        <f>IF(E20="","",E20)</f>
        <v>Vyplň údaj</v>
      </c>
      <c r="G94" s="21"/>
      <c r="H94" s="21"/>
      <c r="I94" s="17" t="s">
        <v>32</v>
      </c>
      <c r="J94" s="111" t="str">
        <f>E26</f>
        <v xml:space="preserve"> </v>
      </c>
      <c r="K94" s="21"/>
      <c r="L94" s="32"/>
      <c r="S94" s="21"/>
      <c r="T94" s="21"/>
      <c r="U94" s="21"/>
      <c r="V94" s="21"/>
      <c r="W94" s="21"/>
      <c r="X94" s="21"/>
      <c r="Y94" s="21"/>
      <c r="Z94" s="21"/>
      <c r="AA94" s="21"/>
      <c r="AB94" s="21"/>
      <c r="AC94" s="21"/>
      <c r="AD94" s="21"/>
      <c r="AE94" s="21"/>
    </row>
    <row r="95" spans="1:31" s="25" customFormat="1" ht="10.35" customHeight="1">
      <c r="A95" s="21"/>
      <c r="B95" s="22"/>
      <c r="C95" s="21"/>
      <c r="D95" s="21"/>
      <c r="E95" s="21"/>
      <c r="F95" s="21"/>
      <c r="G95" s="21"/>
      <c r="H95" s="21"/>
      <c r="I95" s="21"/>
      <c r="J95" s="21"/>
      <c r="K95" s="21"/>
      <c r="L95" s="32"/>
      <c r="S95" s="21"/>
      <c r="T95" s="21"/>
      <c r="U95" s="21"/>
      <c r="V95" s="21"/>
      <c r="W95" s="21"/>
      <c r="X95" s="21"/>
      <c r="Y95" s="21"/>
      <c r="Z95" s="21"/>
      <c r="AA95" s="21"/>
      <c r="AB95" s="21"/>
      <c r="AC95" s="21"/>
      <c r="AD95" s="21"/>
      <c r="AE95" s="21"/>
    </row>
    <row r="96" spans="1:31" s="25" customFormat="1" ht="29.25" customHeight="1">
      <c r="A96" s="21"/>
      <c r="B96" s="22"/>
      <c r="C96" s="112" t="s">
        <v>119</v>
      </c>
      <c r="D96" s="103"/>
      <c r="E96" s="103"/>
      <c r="F96" s="103"/>
      <c r="G96" s="103"/>
      <c r="H96" s="103"/>
      <c r="I96" s="103"/>
      <c r="J96" s="113" t="s">
        <v>120</v>
      </c>
      <c r="K96" s="103"/>
      <c r="L96" s="32"/>
      <c r="S96" s="21"/>
      <c r="T96" s="21"/>
      <c r="U96" s="21"/>
      <c r="V96" s="21"/>
      <c r="W96" s="21"/>
      <c r="X96" s="21"/>
      <c r="Y96" s="21"/>
      <c r="Z96" s="21"/>
      <c r="AA96" s="21"/>
      <c r="AB96" s="21"/>
      <c r="AC96" s="21"/>
      <c r="AD96" s="21"/>
      <c r="AE96" s="21"/>
    </row>
    <row r="97" spans="1:47" s="25" customFormat="1" ht="10.35" customHeight="1">
      <c r="A97" s="21"/>
      <c r="B97" s="22"/>
      <c r="C97" s="21"/>
      <c r="D97" s="21"/>
      <c r="E97" s="21"/>
      <c r="F97" s="21"/>
      <c r="G97" s="21"/>
      <c r="H97" s="21"/>
      <c r="I97" s="21"/>
      <c r="J97" s="21"/>
      <c r="K97" s="21"/>
      <c r="L97" s="32"/>
      <c r="S97" s="21"/>
      <c r="T97" s="21"/>
      <c r="U97" s="21"/>
      <c r="V97" s="21"/>
      <c r="W97" s="21"/>
      <c r="X97" s="21"/>
      <c r="Y97" s="21"/>
      <c r="Z97" s="21"/>
      <c r="AA97" s="21"/>
      <c r="AB97" s="21"/>
      <c r="AC97" s="21"/>
      <c r="AD97" s="21"/>
      <c r="AE97" s="21"/>
    </row>
    <row r="98" spans="1:47" s="25" customFormat="1" ht="22.7" customHeight="1">
      <c r="A98" s="21"/>
      <c r="B98" s="22"/>
      <c r="C98" s="114" t="s">
        <v>121</v>
      </c>
      <c r="D98" s="21"/>
      <c r="E98" s="21"/>
      <c r="F98" s="21"/>
      <c r="G98" s="21"/>
      <c r="H98" s="21"/>
      <c r="I98" s="21"/>
      <c r="J98" s="98">
        <f>J124</f>
        <v>0</v>
      </c>
      <c r="K98" s="21"/>
      <c r="L98" s="32"/>
      <c r="S98" s="21"/>
      <c r="T98" s="21"/>
      <c r="U98" s="21"/>
      <c r="V98" s="21"/>
      <c r="W98" s="21"/>
      <c r="X98" s="21"/>
      <c r="Y98" s="21"/>
      <c r="Z98" s="21"/>
      <c r="AA98" s="21"/>
      <c r="AB98" s="21"/>
      <c r="AC98" s="21"/>
      <c r="AD98" s="21"/>
      <c r="AE98" s="21"/>
      <c r="AU98" s="8" t="s">
        <v>122</v>
      </c>
    </row>
    <row r="99" spans="1:47" s="116" customFormat="1" ht="24.95" customHeight="1">
      <c r="B99" s="115"/>
      <c r="D99" s="117" t="s">
        <v>130</v>
      </c>
      <c r="E99" s="118"/>
      <c r="F99" s="118"/>
      <c r="G99" s="118"/>
      <c r="H99" s="118"/>
      <c r="I99" s="118"/>
      <c r="J99" s="119">
        <f>J125</f>
        <v>0</v>
      </c>
      <c r="L99" s="115"/>
    </row>
    <row r="100" spans="1:47" s="81" customFormat="1" ht="19.899999999999999" customHeight="1">
      <c r="B100" s="120"/>
      <c r="D100" s="121" t="s">
        <v>1981</v>
      </c>
      <c r="E100" s="122"/>
      <c r="F100" s="122"/>
      <c r="G100" s="122"/>
      <c r="H100" s="122"/>
      <c r="I100" s="122"/>
      <c r="J100" s="123">
        <f>J126</f>
        <v>0</v>
      </c>
      <c r="L100" s="120"/>
    </row>
    <row r="101" spans="1:47" s="81" customFormat="1" ht="19.899999999999999" customHeight="1">
      <c r="B101" s="120"/>
      <c r="D101" s="121" t="s">
        <v>1982</v>
      </c>
      <c r="E101" s="122"/>
      <c r="F101" s="122"/>
      <c r="G101" s="122"/>
      <c r="H101" s="122"/>
      <c r="I101" s="122"/>
      <c r="J101" s="123">
        <f>J145</f>
        <v>0</v>
      </c>
      <c r="L101" s="120"/>
    </row>
    <row r="102" spans="1:47" s="81" customFormat="1" ht="19.899999999999999" customHeight="1">
      <c r="B102" s="120"/>
      <c r="D102" s="121" t="s">
        <v>1983</v>
      </c>
      <c r="E102" s="122"/>
      <c r="F102" s="122"/>
      <c r="G102" s="122"/>
      <c r="H102" s="122"/>
      <c r="I102" s="122"/>
      <c r="J102" s="123">
        <f>J161</f>
        <v>0</v>
      </c>
      <c r="L102" s="120"/>
    </row>
    <row r="103" spans="1:47" s="25" customFormat="1" ht="21.75" customHeight="1">
      <c r="A103" s="21"/>
      <c r="B103" s="22"/>
      <c r="C103" s="21"/>
      <c r="D103" s="21"/>
      <c r="E103" s="21"/>
      <c r="F103" s="21"/>
      <c r="G103" s="21"/>
      <c r="H103" s="21"/>
      <c r="I103" s="21"/>
      <c r="J103" s="21"/>
      <c r="K103" s="21"/>
      <c r="L103" s="32"/>
      <c r="S103" s="21"/>
      <c r="T103" s="21"/>
      <c r="U103" s="21"/>
      <c r="V103" s="21"/>
      <c r="W103" s="21"/>
      <c r="X103" s="21"/>
      <c r="Y103" s="21"/>
      <c r="Z103" s="21"/>
      <c r="AA103" s="21"/>
      <c r="AB103" s="21"/>
      <c r="AC103" s="21"/>
      <c r="AD103" s="21"/>
      <c r="AE103" s="21"/>
    </row>
    <row r="104" spans="1:47" s="25" customFormat="1" ht="6.95" customHeight="1">
      <c r="A104" s="21"/>
      <c r="B104" s="37"/>
      <c r="C104" s="38"/>
      <c r="D104" s="38"/>
      <c r="E104" s="38"/>
      <c r="F104" s="38"/>
      <c r="G104" s="38"/>
      <c r="H104" s="38"/>
      <c r="I104" s="38"/>
      <c r="J104" s="38"/>
      <c r="K104" s="38"/>
      <c r="L104" s="32"/>
      <c r="S104" s="21"/>
      <c r="T104" s="21"/>
      <c r="U104" s="21"/>
      <c r="V104" s="21"/>
      <c r="W104" s="21"/>
      <c r="X104" s="21"/>
      <c r="Y104" s="21"/>
      <c r="Z104" s="21"/>
      <c r="AA104" s="21"/>
      <c r="AB104" s="21"/>
      <c r="AC104" s="21"/>
      <c r="AD104" s="21"/>
      <c r="AE104" s="21"/>
    </row>
    <row r="108" spans="1:47" s="25" customFormat="1" ht="6.95" customHeight="1">
      <c r="A108" s="21"/>
      <c r="B108" s="39"/>
      <c r="C108" s="40"/>
      <c r="D108" s="40"/>
      <c r="E108" s="40"/>
      <c r="F108" s="40"/>
      <c r="G108" s="40"/>
      <c r="H108" s="40"/>
      <c r="I108" s="40"/>
      <c r="J108" s="40"/>
      <c r="K108" s="40"/>
      <c r="L108" s="32"/>
      <c r="S108" s="21"/>
      <c r="T108" s="21"/>
      <c r="U108" s="21"/>
      <c r="V108" s="21"/>
      <c r="W108" s="21"/>
      <c r="X108" s="21"/>
      <c r="Y108" s="21"/>
      <c r="Z108" s="21"/>
      <c r="AA108" s="21"/>
      <c r="AB108" s="21"/>
      <c r="AC108" s="21"/>
      <c r="AD108" s="21"/>
      <c r="AE108" s="21"/>
    </row>
    <row r="109" spans="1:47" s="25" customFormat="1" ht="24.95" customHeight="1">
      <c r="A109" s="21"/>
      <c r="B109" s="22"/>
      <c r="C109" s="12" t="s">
        <v>143</v>
      </c>
      <c r="D109" s="21"/>
      <c r="E109" s="21"/>
      <c r="F109" s="21"/>
      <c r="G109" s="21"/>
      <c r="H109" s="21"/>
      <c r="I109" s="21"/>
      <c r="J109" s="21"/>
      <c r="K109" s="21"/>
      <c r="L109" s="32"/>
      <c r="S109" s="21"/>
      <c r="T109" s="21"/>
      <c r="U109" s="21"/>
      <c r="V109" s="21"/>
      <c r="W109" s="21"/>
      <c r="X109" s="21"/>
      <c r="Y109" s="21"/>
      <c r="Z109" s="21"/>
      <c r="AA109" s="21"/>
      <c r="AB109" s="21"/>
      <c r="AC109" s="21"/>
      <c r="AD109" s="21"/>
      <c r="AE109" s="21"/>
    </row>
    <row r="110" spans="1:47" s="25" customFormat="1" ht="6.95" customHeight="1">
      <c r="A110" s="21"/>
      <c r="B110" s="22"/>
      <c r="C110" s="21"/>
      <c r="D110" s="21"/>
      <c r="E110" s="21"/>
      <c r="F110" s="21"/>
      <c r="G110" s="21"/>
      <c r="H110" s="21"/>
      <c r="I110" s="21"/>
      <c r="J110" s="21"/>
      <c r="K110" s="21"/>
      <c r="L110" s="32"/>
      <c r="S110" s="21"/>
      <c r="T110" s="21"/>
      <c r="U110" s="21"/>
      <c r="V110" s="21"/>
      <c r="W110" s="21"/>
      <c r="X110" s="21"/>
      <c r="Y110" s="21"/>
      <c r="Z110" s="21"/>
      <c r="AA110" s="21"/>
      <c r="AB110" s="21"/>
      <c r="AC110" s="21"/>
      <c r="AD110" s="21"/>
      <c r="AE110" s="21"/>
    </row>
    <row r="111" spans="1:47" s="25" customFormat="1" ht="12" customHeight="1">
      <c r="A111" s="21"/>
      <c r="B111" s="22"/>
      <c r="C111" s="17" t="s">
        <v>15</v>
      </c>
      <c r="D111" s="21"/>
      <c r="E111" s="21"/>
      <c r="F111" s="21"/>
      <c r="G111" s="21"/>
      <c r="H111" s="21"/>
      <c r="I111" s="21"/>
      <c r="J111" s="21"/>
      <c r="K111" s="21"/>
      <c r="L111" s="32"/>
      <c r="S111" s="21"/>
      <c r="T111" s="21"/>
      <c r="U111" s="21"/>
      <c r="V111" s="21"/>
      <c r="W111" s="21"/>
      <c r="X111" s="21"/>
      <c r="Y111" s="21"/>
      <c r="Z111" s="21"/>
      <c r="AA111" s="21"/>
      <c r="AB111" s="21"/>
      <c r="AC111" s="21"/>
      <c r="AD111" s="21"/>
      <c r="AE111" s="21"/>
    </row>
    <row r="112" spans="1:47" s="25" customFormat="1" ht="16.5" customHeight="1">
      <c r="A112" s="21"/>
      <c r="B112" s="22"/>
      <c r="C112" s="21"/>
      <c r="D112" s="21"/>
      <c r="E112" s="258" t="str">
        <f>E7</f>
        <v>SPŠ stavební Pardubice - rekonstrukce domova mládeže DM4</v>
      </c>
      <c r="F112" s="259"/>
      <c r="G112" s="259"/>
      <c r="H112" s="259"/>
      <c r="I112" s="21"/>
      <c r="J112" s="21"/>
      <c r="K112" s="21"/>
      <c r="L112" s="32"/>
      <c r="S112" s="21"/>
      <c r="T112" s="21"/>
      <c r="U112" s="21"/>
      <c r="V112" s="21"/>
      <c r="W112" s="21"/>
      <c r="X112" s="21"/>
      <c r="Y112" s="21"/>
      <c r="Z112" s="21"/>
      <c r="AA112" s="21"/>
      <c r="AB112" s="21"/>
      <c r="AC112" s="21"/>
      <c r="AD112" s="21"/>
      <c r="AE112" s="21"/>
    </row>
    <row r="113" spans="1:65" ht="12" customHeight="1">
      <c r="B113" s="11"/>
      <c r="C113" s="17" t="s">
        <v>116</v>
      </c>
      <c r="L113" s="11"/>
    </row>
    <row r="114" spans="1:65" s="25" customFormat="1" ht="16.5" customHeight="1">
      <c r="A114" s="21"/>
      <c r="B114" s="22"/>
      <c r="C114" s="21"/>
      <c r="D114" s="21"/>
      <c r="E114" s="258" t="s">
        <v>1978</v>
      </c>
      <c r="F114" s="257"/>
      <c r="G114" s="257"/>
      <c r="H114" s="257"/>
      <c r="I114" s="21"/>
      <c r="J114" s="21"/>
      <c r="K114" s="21"/>
      <c r="L114" s="32"/>
      <c r="S114" s="21"/>
      <c r="T114" s="21"/>
      <c r="U114" s="21"/>
      <c r="V114" s="21"/>
      <c r="W114" s="21"/>
      <c r="X114" s="21"/>
      <c r="Y114" s="21"/>
      <c r="Z114" s="21"/>
      <c r="AA114" s="21"/>
      <c r="AB114" s="21"/>
      <c r="AC114" s="21"/>
      <c r="AD114" s="21"/>
      <c r="AE114" s="21"/>
    </row>
    <row r="115" spans="1:65" s="25" customFormat="1" ht="12" customHeight="1">
      <c r="A115" s="21"/>
      <c r="B115" s="22"/>
      <c r="C115" s="17" t="s">
        <v>1979</v>
      </c>
      <c r="D115" s="21"/>
      <c r="E115" s="21"/>
      <c r="F115" s="21"/>
      <c r="G115" s="21"/>
      <c r="H115" s="21"/>
      <c r="I115" s="21"/>
      <c r="J115" s="21"/>
      <c r="K115" s="21"/>
      <c r="L115" s="32"/>
      <c r="S115" s="21"/>
      <c r="T115" s="21"/>
      <c r="U115" s="21"/>
      <c r="V115" s="21"/>
      <c r="W115" s="21"/>
      <c r="X115" s="21"/>
      <c r="Y115" s="21"/>
      <c r="Z115" s="21"/>
      <c r="AA115" s="21"/>
      <c r="AB115" s="21"/>
      <c r="AC115" s="21"/>
      <c r="AD115" s="21"/>
      <c r="AE115" s="21"/>
    </row>
    <row r="116" spans="1:65" s="25" customFormat="1" ht="16.5" customHeight="1">
      <c r="A116" s="21"/>
      <c r="B116" s="22"/>
      <c r="C116" s="21"/>
      <c r="D116" s="21"/>
      <c r="E116" s="239" t="str">
        <f>E11</f>
        <v>01 - Silnoproudé elektroinstalace</v>
      </c>
      <c r="F116" s="257"/>
      <c r="G116" s="257"/>
      <c r="H116" s="257"/>
      <c r="I116" s="21"/>
      <c r="J116" s="21"/>
      <c r="K116" s="21"/>
      <c r="L116" s="32"/>
      <c r="S116" s="21"/>
      <c r="T116" s="21"/>
      <c r="U116" s="21"/>
      <c r="V116" s="21"/>
      <c r="W116" s="21"/>
      <c r="X116" s="21"/>
      <c r="Y116" s="21"/>
      <c r="Z116" s="21"/>
      <c r="AA116" s="21"/>
      <c r="AB116" s="21"/>
      <c r="AC116" s="21"/>
      <c r="AD116" s="21"/>
      <c r="AE116" s="21"/>
    </row>
    <row r="117" spans="1:65" s="25" customFormat="1" ht="6.95" customHeight="1">
      <c r="A117" s="21"/>
      <c r="B117" s="22"/>
      <c r="C117" s="21"/>
      <c r="D117" s="21"/>
      <c r="E117" s="21"/>
      <c r="F117" s="21"/>
      <c r="G117" s="21"/>
      <c r="H117" s="21"/>
      <c r="I117" s="21"/>
      <c r="J117" s="21"/>
      <c r="K117" s="21"/>
      <c r="L117" s="32"/>
      <c r="S117" s="21"/>
      <c r="T117" s="21"/>
      <c r="U117" s="21"/>
      <c r="V117" s="21"/>
      <c r="W117" s="21"/>
      <c r="X117" s="21"/>
      <c r="Y117" s="21"/>
      <c r="Z117" s="21"/>
      <c r="AA117" s="21"/>
      <c r="AB117" s="21"/>
      <c r="AC117" s="21"/>
      <c r="AD117" s="21"/>
      <c r="AE117" s="21"/>
    </row>
    <row r="118" spans="1:65" s="25" customFormat="1" ht="12" customHeight="1">
      <c r="A118" s="21"/>
      <c r="B118" s="22"/>
      <c r="C118" s="17" t="s">
        <v>19</v>
      </c>
      <c r="D118" s="21"/>
      <c r="E118" s="21"/>
      <c r="F118" s="18" t="str">
        <f>F14</f>
        <v xml:space="preserve"> </v>
      </c>
      <c r="G118" s="21"/>
      <c r="H118" s="21"/>
      <c r="I118" s="17" t="s">
        <v>21</v>
      </c>
      <c r="J118" s="92" t="str">
        <f>IF(J14="","",J14)</f>
        <v>22. 9. 2020</v>
      </c>
      <c r="K118" s="21"/>
      <c r="L118" s="32"/>
      <c r="S118" s="21"/>
      <c r="T118" s="21"/>
      <c r="U118" s="21"/>
      <c r="V118" s="21"/>
      <c r="W118" s="21"/>
      <c r="X118" s="21"/>
      <c r="Y118" s="21"/>
      <c r="Z118" s="21"/>
      <c r="AA118" s="21"/>
      <c r="AB118" s="21"/>
      <c r="AC118" s="21"/>
      <c r="AD118" s="21"/>
      <c r="AE118" s="21"/>
    </row>
    <row r="119" spans="1:65" s="25" customFormat="1" ht="6.95" customHeight="1">
      <c r="A119" s="21"/>
      <c r="B119" s="22"/>
      <c r="C119" s="21"/>
      <c r="D119" s="21"/>
      <c r="E119" s="21"/>
      <c r="F119" s="21"/>
      <c r="G119" s="21"/>
      <c r="H119" s="21"/>
      <c r="I119" s="21"/>
      <c r="J119" s="21"/>
      <c r="K119" s="21"/>
      <c r="L119" s="32"/>
      <c r="S119" s="21"/>
      <c r="T119" s="21"/>
      <c r="U119" s="21"/>
      <c r="V119" s="21"/>
      <c r="W119" s="21"/>
      <c r="X119" s="21"/>
      <c r="Y119" s="21"/>
      <c r="Z119" s="21"/>
      <c r="AA119" s="21"/>
      <c r="AB119" s="21"/>
      <c r="AC119" s="21"/>
      <c r="AD119" s="21"/>
      <c r="AE119" s="21"/>
    </row>
    <row r="120" spans="1:65" s="25" customFormat="1" ht="25.7" customHeight="1">
      <c r="A120" s="21"/>
      <c r="B120" s="22"/>
      <c r="C120" s="17" t="s">
        <v>23</v>
      </c>
      <c r="D120" s="21"/>
      <c r="E120" s="21"/>
      <c r="F120" s="18" t="str">
        <f>E17</f>
        <v>Pardubický kraj</v>
      </c>
      <c r="G120" s="21"/>
      <c r="H120" s="21"/>
      <c r="I120" s="17" t="s">
        <v>29</v>
      </c>
      <c r="J120" s="111" t="str">
        <f>E23</f>
        <v>astalon s.r.o. Pardubice</v>
      </c>
      <c r="K120" s="21"/>
      <c r="L120" s="32"/>
      <c r="S120" s="21"/>
      <c r="T120" s="21"/>
      <c r="U120" s="21"/>
      <c r="V120" s="21"/>
      <c r="W120" s="21"/>
      <c r="X120" s="21"/>
      <c r="Y120" s="21"/>
      <c r="Z120" s="21"/>
      <c r="AA120" s="21"/>
      <c r="AB120" s="21"/>
      <c r="AC120" s="21"/>
      <c r="AD120" s="21"/>
      <c r="AE120" s="21"/>
    </row>
    <row r="121" spans="1:65" s="25" customFormat="1" ht="15.2" customHeight="1">
      <c r="A121" s="21"/>
      <c r="B121" s="22"/>
      <c r="C121" s="17" t="s">
        <v>27</v>
      </c>
      <c r="D121" s="21"/>
      <c r="E121" s="21"/>
      <c r="F121" s="18" t="str">
        <f>IF(E20="","",E20)</f>
        <v>Vyplň údaj</v>
      </c>
      <c r="G121" s="21"/>
      <c r="H121" s="21"/>
      <c r="I121" s="17" t="s">
        <v>32</v>
      </c>
      <c r="J121" s="111" t="str">
        <f>E26</f>
        <v xml:space="preserve"> </v>
      </c>
      <c r="K121" s="21"/>
      <c r="L121" s="32"/>
      <c r="S121" s="21"/>
      <c r="T121" s="21"/>
      <c r="U121" s="21"/>
      <c r="V121" s="21"/>
      <c r="W121" s="21"/>
      <c r="X121" s="21"/>
      <c r="Y121" s="21"/>
      <c r="Z121" s="21"/>
      <c r="AA121" s="21"/>
      <c r="AB121" s="21"/>
      <c r="AC121" s="21"/>
      <c r="AD121" s="21"/>
      <c r="AE121" s="21"/>
    </row>
    <row r="122" spans="1:65" s="25" customFormat="1" ht="10.35" customHeight="1">
      <c r="A122" s="21"/>
      <c r="B122" s="22"/>
      <c r="C122" s="21"/>
      <c r="D122" s="21"/>
      <c r="E122" s="21"/>
      <c r="F122" s="21"/>
      <c r="G122" s="21"/>
      <c r="H122" s="21"/>
      <c r="I122" s="21"/>
      <c r="J122" s="21"/>
      <c r="K122" s="21"/>
      <c r="L122" s="32"/>
      <c r="S122" s="21"/>
      <c r="T122" s="21"/>
      <c r="U122" s="21"/>
      <c r="V122" s="21"/>
      <c r="W122" s="21"/>
      <c r="X122" s="21"/>
      <c r="Y122" s="21"/>
      <c r="Z122" s="21"/>
      <c r="AA122" s="21"/>
      <c r="AB122" s="21"/>
      <c r="AC122" s="21"/>
      <c r="AD122" s="21"/>
      <c r="AE122" s="21"/>
    </row>
    <row r="123" spans="1:65" s="130" customFormat="1" ht="29.25" customHeight="1">
      <c r="A123" s="124"/>
      <c r="B123" s="125"/>
      <c r="C123" s="126" t="s">
        <v>144</v>
      </c>
      <c r="D123" s="127" t="s">
        <v>60</v>
      </c>
      <c r="E123" s="127" t="s">
        <v>56</v>
      </c>
      <c r="F123" s="127" t="s">
        <v>57</v>
      </c>
      <c r="G123" s="127" t="s">
        <v>145</v>
      </c>
      <c r="H123" s="127" t="s">
        <v>146</v>
      </c>
      <c r="I123" s="127" t="s">
        <v>147</v>
      </c>
      <c r="J123" s="127" t="s">
        <v>120</v>
      </c>
      <c r="K123" s="128" t="s">
        <v>148</v>
      </c>
      <c r="L123" s="129"/>
      <c r="M123" s="53" t="s">
        <v>1</v>
      </c>
      <c r="N123" s="54" t="s">
        <v>39</v>
      </c>
      <c r="O123" s="54" t="s">
        <v>149</v>
      </c>
      <c r="P123" s="54" t="s">
        <v>150</v>
      </c>
      <c r="Q123" s="54" t="s">
        <v>151</v>
      </c>
      <c r="R123" s="54" t="s">
        <v>152</v>
      </c>
      <c r="S123" s="54" t="s">
        <v>153</v>
      </c>
      <c r="T123" s="55" t="s">
        <v>154</v>
      </c>
      <c r="U123" s="124"/>
      <c r="V123" s="124"/>
      <c r="W123" s="124"/>
      <c r="X123" s="124"/>
      <c r="Y123" s="124"/>
      <c r="Z123" s="124"/>
      <c r="AA123" s="124"/>
      <c r="AB123" s="124"/>
      <c r="AC123" s="124"/>
      <c r="AD123" s="124"/>
      <c r="AE123" s="124"/>
    </row>
    <row r="124" spans="1:65" s="25" customFormat="1" ht="22.7" customHeight="1">
      <c r="A124" s="21"/>
      <c r="B124" s="22"/>
      <c r="C124" s="61" t="s">
        <v>155</v>
      </c>
      <c r="D124" s="21"/>
      <c r="E124" s="21"/>
      <c r="F124" s="21"/>
      <c r="G124" s="21"/>
      <c r="H124" s="21"/>
      <c r="I124" s="21"/>
      <c r="J124" s="131">
        <f>BK124</f>
        <v>0</v>
      </c>
      <c r="K124" s="21"/>
      <c r="L124" s="22"/>
      <c r="M124" s="56"/>
      <c r="N124" s="47"/>
      <c r="O124" s="57"/>
      <c r="P124" s="132">
        <f>P125</f>
        <v>0</v>
      </c>
      <c r="Q124" s="57"/>
      <c r="R124" s="132">
        <f>R125</f>
        <v>0</v>
      </c>
      <c r="S124" s="57"/>
      <c r="T124" s="133">
        <f>T125</f>
        <v>0</v>
      </c>
      <c r="U124" s="21"/>
      <c r="V124" s="21"/>
      <c r="W124" s="21"/>
      <c r="X124" s="21"/>
      <c r="Y124" s="21"/>
      <c r="Z124" s="21"/>
      <c r="AA124" s="21"/>
      <c r="AB124" s="21"/>
      <c r="AC124" s="21"/>
      <c r="AD124" s="21"/>
      <c r="AE124" s="21"/>
      <c r="AT124" s="8" t="s">
        <v>74</v>
      </c>
      <c r="AU124" s="8" t="s">
        <v>122</v>
      </c>
      <c r="BK124" s="134">
        <f>BK125</f>
        <v>0</v>
      </c>
    </row>
    <row r="125" spans="1:65" s="135" customFormat="1" ht="25.9" customHeight="1">
      <c r="B125" s="136"/>
      <c r="D125" s="137" t="s">
        <v>74</v>
      </c>
      <c r="E125" s="138" t="s">
        <v>818</v>
      </c>
      <c r="F125" s="138" t="s">
        <v>819</v>
      </c>
      <c r="J125" s="139">
        <f>BK125</f>
        <v>0</v>
      </c>
      <c r="L125" s="136"/>
      <c r="M125" s="140"/>
      <c r="N125" s="141"/>
      <c r="O125" s="141"/>
      <c r="P125" s="142">
        <f>P126+P145+P161</f>
        <v>0</v>
      </c>
      <c r="Q125" s="141"/>
      <c r="R125" s="142">
        <f>R126+R145+R161</f>
        <v>0</v>
      </c>
      <c r="S125" s="141"/>
      <c r="T125" s="143">
        <f>T126+T145+T161</f>
        <v>0</v>
      </c>
      <c r="AR125" s="137" t="s">
        <v>84</v>
      </c>
      <c r="AT125" s="144" t="s">
        <v>74</v>
      </c>
      <c r="AU125" s="144" t="s">
        <v>75</v>
      </c>
      <c r="AY125" s="137" t="s">
        <v>158</v>
      </c>
      <c r="BK125" s="145">
        <f>BK126+BK145+BK161</f>
        <v>0</v>
      </c>
    </row>
    <row r="126" spans="1:65" s="135" customFormat="1" ht="22.7" customHeight="1">
      <c r="B126" s="136"/>
      <c r="D126" s="137" t="s">
        <v>74</v>
      </c>
      <c r="E126" s="146" t="s">
        <v>75</v>
      </c>
      <c r="F126" s="146" t="s">
        <v>1984</v>
      </c>
      <c r="J126" s="147">
        <f>BK126</f>
        <v>0</v>
      </c>
      <c r="L126" s="136"/>
      <c r="M126" s="140"/>
      <c r="N126" s="141"/>
      <c r="O126" s="141"/>
      <c r="P126" s="142">
        <f>SUM(P127:P144)</f>
        <v>0</v>
      </c>
      <c r="Q126" s="141"/>
      <c r="R126" s="142">
        <f>SUM(R127:R144)</f>
        <v>0</v>
      </c>
      <c r="S126" s="141"/>
      <c r="T126" s="143">
        <f>SUM(T127:T144)</f>
        <v>0</v>
      </c>
      <c r="AR126" s="137" t="s">
        <v>80</v>
      </c>
      <c r="AT126" s="144" t="s">
        <v>74</v>
      </c>
      <c r="AU126" s="144" t="s">
        <v>80</v>
      </c>
      <c r="AY126" s="137" t="s">
        <v>158</v>
      </c>
      <c r="BK126" s="145">
        <f>SUM(BK127:BK144)</f>
        <v>0</v>
      </c>
    </row>
    <row r="127" spans="1:65" s="25" customFormat="1" ht="62.85" customHeight="1">
      <c r="A127" s="21"/>
      <c r="B127" s="22"/>
      <c r="C127" s="192" t="s">
        <v>80</v>
      </c>
      <c r="D127" s="192" t="s">
        <v>514</v>
      </c>
      <c r="E127" s="193" t="s">
        <v>1985</v>
      </c>
      <c r="F127" s="194" t="s">
        <v>1986</v>
      </c>
      <c r="G127" s="195" t="s">
        <v>173</v>
      </c>
      <c r="H127" s="196">
        <v>1</v>
      </c>
      <c r="I127" s="2"/>
      <c r="J127" s="197">
        <f t="shared" ref="J127:J136" si="0">ROUND(I127*H127,2)</f>
        <v>0</v>
      </c>
      <c r="K127" s="194" t="s">
        <v>1</v>
      </c>
      <c r="L127" s="198"/>
      <c r="M127" s="199" t="s">
        <v>1</v>
      </c>
      <c r="N127" s="200" t="s">
        <v>40</v>
      </c>
      <c r="O127" s="49"/>
      <c r="P127" s="156">
        <f t="shared" ref="P127:P136" si="1">O127*H127</f>
        <v>0</v>
      </c>
      <c r="Q127" s="156">
        <v>0</v>
      </c>
      <c r="R127" s="156">
        <f t="shared" ref="R127:R136" si="2">Q127*H127</f>
        <v>0</v>
      </c>
      <c r="S127" s="156">
        <v>0</v>
      </c>
      <c r="T127" s="157">
        <f t="shared" ref="T127:T136" si="3">S127*H127</f>
        <v>0</v>
      </c>
      <c r="U127" s="21"/>
      <c r="V127" s="21"/>
      <c r="W127" s="21"/>
      <c r="X127" s="21"/>
      <c r="Y127" s="21"/>
      <c r="Z127" s="21"/>
      <c r="AA127" s="21"/>
      <c r="AB127" s="21"/>
      <c r="AC127" s="21"/>
      <c r="AD127" s="21"/>
      <c r="AE127" s="21"/>
      <c r="AR127" s="158" t="s">
        <v>527</v>
      </c>
      <c r="AT127" s="158" t="s">
        <v>514</v>
      </c>
      <c r="AU127" s="158" t="s">
        <v>84</v>
      </c>
      <c r="AY127" s="8" t="s">
        <v>158</v>
      </c>
      <c r="BE127" s="159">
        <f t="shared" ref="BE127:BE136" si="4">IF(N127="základní",J127,0)</f>
        <v>0</v>
      </c>
      <c r="BF127" s="159">
        <f t="shared" ref="BF127:BF136" si="5">IF(N127="snížená",J127,0)</f>
        <v>0</v>
      </c>
      <c r="BG127" s="159">
        <f t="shared" ref="BG127:BG136" si="6">IF(N127="zákl. přenesená",J127,0)</f>
        <v>0</v>
      </c>
      <c r="BH127" s="159">
        <f t="shared" ref="BH127:BH136" si="7">IF(N127="sníž. přenesená",J127,0)</f>
        <v>0</v>
      </c>
      <c r="BI127" s="159">
        <f t="shared" ref="BI127:BI136" si="8">IF(N127="nulová",J127,0)</f>
        <v>0</v>
      </c>
      <c r="BJ127" s="8" t="s">
        <v>80</v>
      </c>
      <c r="BK127" s="159">
        <f t="shared" ref="BK127:BK136" si="9">ROUND(I127*H127,2)</f>
        <v>0</v>
      </c>
      <c r="BL127" s="8" t="s">
        <v>403</v>
      </c>
      <c r="BM127" s="158" t="s">
        <v>84</v>
      </c>
    </row>
    <row r="128" spans="1:65" s="25" customFormat="1" ht="16.5" customHeight="1">
      <c r="A128" s="21"/>
      <c r="B128" s="22"/>
      <c r="C128" s="192" t="s">
        <v>84</v>
      </c>
      <c r="D128" s="192" t="s">
        <v>514</v>
      </c>
      <c r="E128" s="193" t="s">
        <v>1987</v>
      </c>
      <c r="F128" s="194" t="s">
        <v>1988</v>
      </c>
      <c r="G128" s="195" t="s">
        <v>173</v>
      </c>
      <c r="H128" s="196">
        <v>317</v>
      </c>
      <c r="I128" s="2"/>
      <c r="J128" s="197">
        <f t="shared" si="0"/>
        <v>0</v>
      </c>
      <c r="K128" s="194" t="s">
        <v>1</v>
      </c>
      <c r="L128" s="198"/>
      <c r="M128" s="199" t="s">
        <v>1</v>
      </c>
      <c r="N128" s="200" t="s">
        <v>40</v>
      </c>
      <c r="O128" s="49"/>
      <c r="P128" s="156">
        <f t="shared" si="1"/>
        <v>0</v>
      </c>
      <c r="Q128" s="156">
        <v>0</v>
      </c>
      <c r="R128" s="156">
        <f t="shared" si="2"/>
        <v>0</v>
      </c>
      <c r="S128" s="156">
        <v>0</v>
      </c>
      <c r="T128" s="157">
        <f t="shared" si="3"/>
        <v>0</v>
      </c>
      <c r="U128" s="21"/>
      <c r="V128" s="21"/>
      <c r="W128" s="21"/>
      <c r="X128" s="21"/>
      <c r="Y128" s="21"/>
      <c r="Z128" s="21"/>
      <c r="AA128" s="21"/>
      <c r="AB128" s="21"/>
      <c r="AC128" s="21"/>
      <c r="AD128" s="21"/>
      <c r="AE128" s="21"/>
      <c r="AR128" s="158" t="s">
        <v>527</v>
      </c>
      <c r="AT128" s="158" t="s">
        <v>514</v>
      </c>
      <c r="AU128" s="158" t="s">
        <v>84</v>
      </c>
      <c r="AY128" s="8" t="s">
        <v>158</v>
      </c>
      <c r="BE128" s="159">
        <f t="shared" si="4"/>
        <v>0</v>
      </c>
      <c r="BF128" s="159">
        <f t="shared" si="5"/>
        <v>0</v>
      </c>
      <c r="BG128" s="159">
        <f t="shared" si="6"/>
        <v>0</v>
      </c>
      <c r="BH128" s="159">
        <f t="shared" si="7"/>
        <v>0</v>
      </c>
      <c r="BI128" s="159">
        <f t="shared" si="8"/>
        <v>0</v>
      </c>
      <c r="BJ128" s="8" t="s">
        <v>80</v>
      </c>
      <c r="BK128" s="159">
        <f t="shared" si="9"/>
        <v>0</v>
      </c>
      <c r="BL128" s="8" t="s">
        <v>403</v>
      </c>
      <c r="BM128" s="158" t="s">
        <v>90</v>
      </c>
    </row>
    <row r="129" spans="1:65" s="25" customFormat="1" ht="16.5" customHeight="1">
      <c r="A129" s="21"/>
      <c r="B129" s="22"/>
      <c r="C129" s="192" t="s">
        <v>87</v>
      </c>
      <c r="D129" s="192" t="s">
        <v>514</v>
      </c>
      <c r="E129" s="193" t="s">
        <v>1989</v>
      </c>
      <c r="F129" s="194" t="s">
        <v>1990</v>
      </c>
      <c r="G129" s="195" t="s">
        <v>253</v>
      </c>
      <c r="H129" s="196">
        <v>75</v>
      </c>
      <c r="I129" s="2"/>
      <c r="J129" s="197">
        <f t="shared" si="0"/>
        <v>0</v>
      </c>
      <c r="K129" s="194" t="s">
        <v>1</v>
      </c>
      <c r="L129" s="198"/>
      <c r="M129" s="199" t="s">
        <v>1</v>
      </c>
      <c r="N129" s="200" t="s">
        <v>40</v>
      </c>
      <c r="O129" s="49"/>
      <c r="P129" s="156">
        <f t="shared" si="1"/>
        <v>0</v>
      </c>
      <c r="Q129" s="156">
        <v>0</v>
      </c>
      <c r="R129" s="156">
        <f t="shared" si="2"/>
        <v>0</v>
      </c>
      <c r="S129" s="156">
        <v>0</v>
      </c>
      <c r="T129" s="157">
        <f t="shared" si="3"/>
        <v>0</v>
      </c>
      <c r="U129" s="21"/>
      <c r="V129" s="21"/>
      <c r="W129" s="21"/>
      <c r="X129" s="21"/>
      <c r="Y129" s="21"/>
      <c r="Z129" s="21"/>
      <c r="AA129" s="21"/>
      <c r="AB129" s="21"/>
      <c r="AC129" s="21"/>
      <c r="AD129" s="21"/>
      <c r="AE129" s="21"/>
      <c r="AR129" s="158" t="s">
        <v>527</v>
      </c>
      <c r="AT129" s="158" t="s">
        <v>514</v>
      </c>
      <c r="AU129" s="158" t="s">
        <v>84</v>
      </c>
      <c r="AY129" s="8" t="s">
        <v>158</v>
      </c>
      <c r="BE129" s="159">
        <f t="shared" si="4"/>
        <v>0</v>
      </c>
      <c r="BF129" s="159">
        <f t="shared" si="5"/>
        <v>0</v>
      </c>
      <c r="BG129" s="159">
        <f t="shared" si="6"/>
        <v>0</v>
      </c>
      <c r="BH129" s="159">
        <f t="shared" si="7"/>
        <v>0</v>
      </c>
      <c r="BI129" s="159">
        <f t="shared" si="8"/>
        <v>0</v>
      </c>
      <c r="BJ129" s="8" t="s">
        <v>80</v>
      </c>
      <c r="BK129" s="159">
        <f t="shared" si="9"/>
        <v>0</v>
      </c>
      <c r="BL129" s="8" t="s">
        <v>403</v>
      </c>
      <c r="BM129" s="158" t="s">
        <v>112</v>
      </c>
    </row>
    <row r="130" spans="1:65" s="25" customFormat="1" ht="55.5" customHeight="1">
      <c r="A130" s="21"/>
      <c r="B130" s="22"/>
      <c r="C130" s="192" t="s">
        <v>90</v>
      </c>
      <c r="D130" s="192" t="s">
        <v>514</v>
      </c>
      <c r="E130" s="193" t="s">
        <v>1991</v>
      </c>
      <c r="F130" s="194" t="s">
        <v>1992</v>
      </c>
      <c r="G130" s="195" t="s">
        <v>173</v>
      </c>
      <c r="H130" s="196">
        <v>27</v>
      </c>
      <c r="I130" s="2"/>
      <c r="J130" s="197">
        <f t="shared" si="0"/>
        <v>0</v>
      </c>
      <c r="K130" s="194" t="s">
        <v>1</v>
      </c>
      <c r="L130" s="198"/>
      <c r="M130" s="199" t="s">
        <v>1</v>
      </c>
      <c r="N130" s="200" t="s">
        <v>40</v>
      </c>
      <c r="O130" s="49"/>
      <c r="P130" s="156">
        <f t="shared" si="1"/>
        <v>0</v>
      </c>
      <c r="Q130" s="156">
        <v>0</v>
      </c>
      <c r="R130" s="156">
        <f t="shared" si="2"/>
        <v>0</v>
      </c>
      <c r="S130" s="156">
        <v>0</v>
      </c>
      <c r="T130" s="157">
        <f t="shared" si="3"/>
        <v>0</v>
      </c>
      <c r="U130" s="21"/>
      <c r="V130" s="21"/>
      <c r="W130" s="21"/>
      <c r="X130" s="21"/>
      <c r="Y130" s="21"/>
      <c r="Z130" s="21"/>
      <c r="AA130" s="21"/>
      <c r="AB130" s="21"/>
      <c r="AC130" s="21"/>
      <c r="AD130" s="21"/>
      <c r="AE130" s="21"/>
      <c r="AR130" s="158" t="s">
        <v>527</v>
      </c>
      <c r="AT130" s="158" t="s">
        <v>514</v>
      </c>
      <c r="AU130" s="158" t="s">
        <v>84</v>
      </c>
      <c r="AY130" s="8" t="s">
        <v>158</v>
      </c>
      <c r="BE130" s="159">
        <f t="shared" si="4"/>
        <v>0</v>
      </c>
      <c r="BF130" s="159">
        <f t="shared" si="5"/>
        <v>0</v>
      </c>
      <c r="BG130" s="159">
        <f t="shared" si="6"/>
        <v>0</v>
      </c>
      <c r="BH130" s="159">
        <f t="shared" si="7"/>
        <v>0</v>
      </c>
      <c r="BI130" s="159">
        <f t="shared" si="8"/>
        <v>0</v>
      </c>
      <c r="BJ130" s="8" t="s">
        <v>80</v>
      </c>
      <c r="BK130" s="159">
        <f t="shared" si="9"/>
        <v>0</v>
      </c>
      <c r="BL130" s="8" t="s">
        <v>403</v>
      </c>
      <c r="BM130" s="158" t="s">
        <v>213</v>
      </c>
    </row>
    <row r="131" spans="1:65" s="25" customFormat="1" ht="16.5" customHeight="1">
      <c r="A131" s="21"/>
      <c r="B131" s="22"/>
      <c r="C131" s="192" t="s">
        <v>93</v>
      </c>
      <c r="D131" s="192" t="s">
        <v>514</v>
      </c>
      <c r="E131" s="193" t="s">
        <v>1993</v>
      </c>
      <c r="F131" s="194" t="s">
        <v>1994</v>
      </c>
      <c r="G131" s="195" t="s">
        <v>253</v>
      </c>
      <c r="H131" s="196">
        <v>1825.4</v>
      </c>
      <c r="I131" s="2"/>
      <c r="J131" s="197">
        <f t="shared" si="0"/>
        <v>0</v>
      </c>
      <c r="K131" s="194" t="s">
        <v>1</v>
      </c>
      <c r="L131" s="198"/>
      <c r="M131" s="199" t="s">
        <v>1</v>
      </c>
      <c r="N131" s="200" t="s">
        <v>40</v>
      </c>
      <c r="O131" s="49"/>
      <c r="P131" s="156">
        <f t="shared" si="1"/>
        <v>0</v>
      </c>
      <c r="Q131" s="156">
        <v>0</v>
      </c>
      <c r="R131" s="156">
        <f t="shared" si="2"/>
        <v>0</v>
      </c>
      <c r="S131" s="156">
        <v>0</v>
      </c>
      <c r="T131" s="157">
        <f t="shared" si="3"/>
        <v>0</v>
      </c>
      <c r="U131" s="21"/>
      <c r="V131" s="21"/>
      <c r="W131" s="21"/>
      <c r="X131" s="21"/>
      <c r="Y131" s="21"/>
      <c r="Z131" s="21"/>
      <c r="AA131" s="21"/>
      <c r="AB131" s="21"/>
      <c r="AC131" s="21"/>
      <c r="AD131" s="21"/>
      <c r="AE131" s="21"/>
      <c r="AR131" s="158" t="s">
        <v>527</v>
      </c>
      <c r="AT131" s="158" t="s">
        <v>514</v>
      </c>
      <c r="AU131" s="158" t="s">
        <v>84</v>
      </c>
      <c r="AY131" s="8" t="s">
        <v>158</v>
      </c>
      <c r="BE131" s="159">
        <f t="shared" si="4"/>
        <v>0</v>
      </c>
      <c r="BF131" s="159">
        <f t="shared" si="5"/>
        <v>0</v>
      </c>
      <c r="BG131" s="159">
        <f t="shared" si="6"/>
        <v>0</v>
      </c>
      <c r="BH131" s="159">
        <f t="shared" si="7"/>
        <v>0</v>
      </c>
      <c r="BI131" s="159">
        <f t="shared" si="8"/>
        <v>0</v>
      </c>
      <c r="BJ131" s="8" t="s">
        <v>80</v>
      </c>
      <c r="BK131" s="159">
        <f t="shared" si="9"/>
        <v>0</v>
      </c>
      <c r="BL131" s="8" t="s">
        <v>403</v>
      </c>
      <c r="BM131" s="158" t="s">
        <v>240</v>
      </c>
    </row>
    <row r="132" spans="1:65" s="25" customFormat="1" ht="16.5" customHeight="1">
      <c r="A132" s="21"/>
      <c r="B132" s="22"/>
      <c r="C132" s="192" t="s">
        <v>112</v>
      </c>
      <c r="D132" s="192" t="s">
        <v>514</v>
      </c>
      <c r="E132" s="193" t="s">
        <v>1995</v>
      </c>
      <c r="F132" s="194" t="s">
        <v>1996</v>
      </c>
      <c r="G132" s="195" t="s">
        <v>253</v>
      </c>
      <c r="H132" s="196">
        <v>74.900000000000006</v>
      </c>
      <c r="I132" s="2"/>
      <c r="J132" s="197">
        <f t="shared" si="0"/>
        <v>0</v>
      </c>
      <c r="K132" s="194" t="s">
        <v>1</v>
      </c>
      <c r="L132" s="198"/>
      <c r="M132" s="199" t="s">
        <v>1</v>
      </c>
      <c r="N132" s="200" t="s">
        <v>40</v>
      </c>
      <c r="O132" s="49"/>
      <c r="P132" s="156">
        <f t="shared" si="1"/>
        <v>0</v>
      </c>
      <c r="Q132" s="156">
        <v>0</v>
      </c>
      <c r="R132" s="156">
        <f t="shared" si="2"/>
        <v>0</v>
      </c>
      <c r="S132" s="156">
        <v>0</v>
      </c>
      <c r="T132" s="157">
        <f t="shared" si="3"/>
        <v>0</v>
      </c>
      <c r="U132" s="21"/>
      <c r="V132" s="21"/>
      <c r="W132" s="21"/>
      <c r="X132" s="21"/>
      <c r="Y132" s="21"/>
      <c r="Z132" s="21"/>
      <c r="AA132" s="21"/>
      <c r="AB132" s="21"/>
      <c r="AC132" s="21"/>
      <c r="AD132" s="21"/>
      <c r="AE132" s="21"/>
      <c r="AR132" s="158" t="s">
        <v>527</v>
      </c>
      <c r="AT132" s="158" t="s">
        <v>514</v>
      </c>
      <c r="AU132" s="158" t="s">
        <v>84</v>
      </c>
      <c r="AY132" s="8" t="s">
        <v>158</v>
      </c>
      <c r="BE132" s="159">
        <f t="shared" si="4"/>
        <v>0</v>
      </c>
      <c r="BF132" s="159">
        <f t="shared" si="5"/>
        <v>0</v>
      </c>
      <c r="BG132" s="159">
        <f t="shared" si="6"/>
        <v>0</v>
      </c>
      <c r="BH132" s="159">
        <f t="shared" si="7"/>
        <v>0</v>
      </c>
      <c r="BI132" s="159">
        <f t="shared" si="8"/>
        <v>0</v>
      </c>
      <c r="BJ132" s="8" t="s">
        <v>80</v>
      </c>
      <c r="BK132" s="159">
        <f t="shared" si="9"/>
        <v>0</v>
      </c>
      <c r="BL132" s="8" t="s">
        <v>403</v>
      </c>
      <c r="BM132" s="158" t="s">
        <v>176</v>
      </c>
    </row>
    <row r="133" spans="1:65" s="25" customFormat="1" ht="16.5" customHeight="1">
      <c r="A133" s="21"/>
      <c r="B133" s="22"/>
      <c r="C133" s="192" t="s">
        <v>199</v>
      </c>
      <c r="D133" s="192" t="s">
        <v>514</v>
      </c>
      <c r="E133" s="193" t="s">
        <v>1997</v>
      </c>
      <c r="F133" s="194" t="s">
        <v>1998</v>
      </c>
      <c r="G133" s="195" t="s">
        <v>253</v>
      </c>
      <c r="H133" s="196">
        <v>3</v>
      </c>
      <c r="I133" s="2"/>
      <c r="J133" s="197">
        <f t="shared" si="0"/>
        <v>0</v>
      </c>
      <c r="K133" s="194" t="s">
        <v>1</v>
      </c>
      <c r="L133" s="198"/>
      <c r="M133" s="199" t="s">
        <v>1</v>
      </c>
      <c r="N133" s="200" t="s">
        <v>40</v>
      </c>
      <c r="O133" s="49"/>
      <c r="P133" s="156">
        <f t="shared" si="1"/>
        <v>0</v>
      </c>
      <c r="Q133" s="156">
        <v>0</v>
      </c>
      <c r="R133" s="156">
        <f t="shared" si="2"/>
        <v>0</v>
      </c>
      <c r="S133" s="156">
        <v>0</v>
      </c>
      <c r="T133" s="157">
        <f t="shared" si="3"/>
        <v>0</v>
      </c>
      <c r="U133" s="21"/>
      <c r="V133" s="21"/>
      <c r="W133" s="21"/>
      <c r="X133" s="21"/>
      <c r="Y133" s="21"/>
      <c r="Z133" s="21"/>
      <c r="AA133" s="21"/>
      <c r="AB133" s="21"/>
      <c r="AC133" s="21"/>
      <c r="AD133" s="21"/>
      <c r="AE133" s="21"/>
      <c r="AR133" s="158" t="s">
        <v>527</v>
      </c>
      <c r="AT133" s="158" t="s">
        <v>514</v>
      </c>
      <c r="AU133" s="158" t="s">
        <v>84</v>
      </c>
      <c r="AY133" s="8" t="s">
        <v>158</v>
      </c>
      <c r="BE133" s="159">
        <f t="shared" si="4"/>
        <v>0</v>
      </c>
      <c r="BF133" s="159">
        <f t="shared" si="5"/>
        <v>0</v>
      </c>
      <c r="BG133" s="159">
        <f t="shared" si="6"/>
        <v>0</v>
      </c>
      <c r="BH133" s="159">
        <f t="shared" si="7"/>
        <v>0</v>
      </c>
      <c r="BI133" s="159">
        <f t="shared" si="8"/>
        <v>0</v>
      </c>
      <c r="BJ133" s="8" t="s">
        <v>80</v>
      </c>
      <c r="BK133" s="159">
        <f t="shared" si="9"/>
        <v>0</v>
      </c>
      <c r="BL133" s="8" t="s">
        <v>403</v>
      </c>
      <c r="BM133" s="158" t="s">
        <v>301</v>
      </c>
    </row>
    <row r="134" spans="1:65" s="25" customFormat="1" ht="16.5" customHeight="1">
      <c r="A134" s="21"/>
      <c r="B134" s="22"/>
      <c r="C134" s="192" t="s">
        <v>213</v>
      </c>
      <c r="D134" s="192" t="s">
        <v>514</v>
      </c>
      <c r="E134" s="193" t="s">
        <v>1999</v>
      </c>
      <c r="F134" s="194" t="s">
        <v>2000</v>
      </c>
      <c r="G134" s="195" t="s">
        <v>253</v>
      </c>
      <c r="H134" s="196">
        <v>357.5</v>
      </c>
      <c r="I134" s="2"/>
      <c r="J134" s="197">
        <f t="shared" si="0"/>
        <v>0</v>
      </c>
      <c r="K134" s="194" t="s">
        <v>1</v>
      </c>
      <c r="L134" s="198"/>
      <c r="M134" s="199" t="s">
        <v>1</v>
      </c>
      <c r="N134" s="200" t="s">
        <v>40</v>
      </c>
      <c r="O134" s="49"/>
      <c r="P134" s="156">
        <f t="shared" si="1"/>
        <v>0</v>
      </c>
      <c r="Q134" s="156">
        <v>0</v>
      </c>
      <c r="R134" s="156">
        <f t="shared" si="2"/>
        <v>0</v>
      </c>
      <c r="S134" s="156">
        <v>0</v>
      </c>
      <c r="T134" s="157">
        <f t="shared" si="3"/>
        <v>0</v>
      </c>
      <c r="U134" s="21"/>
      <c r="V134" s="21"/>
      <c r="W134" s="21"/>
      <c r="X134" s="21"/>
      <c r="Y134" s="21"/>
      <c r="Z134" s="21"/>
      <c r="AA134" s="21"/>
      <c r="AB134" s="21"/>
      <c r="AC134" s="21"/>
      <c r="AD134" s="21"/>
      <c r="AE134" s="21"/>
      <c r="AR134" s="158" t="s">
        <v>527</v>
      </c>
      <c r="AT134" s="158" t="s">
        <v>514</v>
      </c>
      <c r="AU134" s="158" t="s">
        <v>84</v>
      </c>
      <c r="AY134" s="8" t="s">
        <v>158</v>
      </c>
      <c r="BE134" s="159">
        <f t="shared" si="4"/>
        <v>0</v>
      </c>
      <c r="BF134" s="159">
        <f t="shared" si="5"/>
        <v>0</v>
      </c>
      <c r="BG134" s="159">
        <f t="shared" si="6"/>
        <v>0</v>
      </c>
      <c r="BH134" s="159">
        <f t="shared" si="7"/>
        <v>0</v>
      </c>
      <c r="BI134" s="159">
        <f t="shared" si="8"/>
        <v>0</v>
      </c>
      <c r="BJ134" s="8" t="s">
        <v>80</v>
      </c>
      <c r="BK134" s="159">
        <f t="shared" si="9"/>
        <v>0</v>
      </c>
      <c r="BL134" s="8" t="s">
        <v>403</v>
      </c>
      <c r="BM134" s="158" t="s">
        <v>403</v>
      </c>
    </row>
    <row r="135" spans="1:65" s="25" customFormat="1" ht="16.5" customHeight="1">
      <c r="A135" s="21"/>
      <c r="B135" s="22"/>
      <c r="C135" s="192" t="s">
        <v>230</v>
      </c>
      <c r="D135" s="192" t="s">
        <v>514</v>
      </c>
      <c r="E135" s="193" t="s">
        <v>2001</v>
      </c>
      <c r="F135" s="194" t="s">
        <v>2002</v>
      </c>
      <c r="G135" s="195" t="s">
        <v>253</v>
      </c>
      <c r="H135" s="196">
        <v>14</v>
      </c>
      <c r="I135" s="2"/>
      <c r="J135" s="197">
        <f t="shared" si="0"/>
        <v>0</v>
      </c>
      <c r="K135" s="194" t="s">
        <v>1</v>
      </c>
      <c r="L135" s="198"/>
      <c r="M135" s="199" t="s">
        <v>1</v>
      </c>
      <c r="N135" s="200" t="s">
        <v>40</v>
      </c>
      <c r="O135" s="49"/>
      <c r="P135" s="156">
        <f t="shared" si="1"/>
        <v>0</v>
      </c>
      <c r="Q135" s="156">
        <v>0</v>
      </c>
      <c r="R135" s="156">
        <f t="shared" si="2"/>
        <v>0</v>
      </c>
      <c r="S135" s="156">
        <v>0</v>
      </c>
      <c r="T135" s="157">
        <f t="shared" si="3"/>
        <v>0</v>
      </c>
      <c r="U135" s="21"/>
      <c r="V135" s="21"/>
      <c r="W135" s="21"/>
      <c r="X135" s="21"/>
      <c r="Y135" s="21"/>
      <c r="Z135" s="21"/>
      <c r="AA135" s="21"/>
      <c r="AB135" s="21"/>
      <c r="AC135" s="21"/>
      <c r="AD135" s="21"/>
      <c r="AE135" s="21"/>
      <c r="AR135" s="158" t="s">
        <v>527</v>
      </c>
      <c r="AT135" s="158" t="s">
        <v>514</v>
      </c>
      <c r="AU135" s="158" t="s">
        <v>84</v>
      </c>
      <c r="AY135" s="8" t="s">
        <v>158</v>
      </c>
      <c r="BE135" s="159">
        <f t="shared" si="4"/>
        <v>0</v>
      </c>
      <c r="BF135" s="159">
        <f t="shared" si="5"/>
        <v>0</v>
      </c>
      <c r="BG135" s="159">
        <f t="shared" si="6"/>
        <v>0</v>
      </c>
      <c r="BH135" s="159">
        <f t="shared" si="7"/>
        <v>0</v>
      </c>
      <c r="BI135" s="159">
        <f t="shared" si="8"/>
        <v>0</v>
      </c>
      <c r="BJ135" s="8" t="s">
        <v>80</v>
      </c>
      <c r="BK135" s="159">
        <f t="shared" si="9"/>
        <v>0</v>
      </c>
      <c r="BL135" s="8" t="s">
        <v>403</v>
      </c>
      <c r="BM135" s="158" t="s">
        <v>414</v>
      </c>
    </row>
    <row r="136" spans="1:65" s="25" customFormat="1" ht="16.5" customHeight="1">
      <c r="A136" s="21"/>
      <c r="B136" s="22"/>
      <c r="C136" s="192" t="s">
        <v>240</v>
      </c>
      <c r="D136" s="192" t="s">
        <v>514</v>
      </c>
      <c r="E136" s="193" t="s">
        <v>2003</v>
      </c>
      <c r="F136" s="194" t="s">
        <v>2004</v>
      </c>
      <c r="G136" s="195" t="s">
        <v>173</v>
      </c>
      <c r="H136" s="196">
        <v>1</v>
      </c>
      <c r="I136" s="2"/>
      <c r="J136" s="197">
        <f t="shared" si="0"/>
        <v>0</v>
      </c>
      <c r="K136" s="194" t="s">
        <v>1</v>
      </c>
      <c r="L136" s="198"/>
      <c r="M136" s="199" t="s">
        <v>1</v>
      </c>
      <c r="N136" s="200" t="s">
        <v>40</v>
      </c>
      <c r="O136" s="49"/>
      <c r="P136" s="156">
        <f t="shared" si="1"/>
        <v>0</v>
      </c>
      <c r="Q136" s="156">
        <v>0</v>
      </c>
      <c r="R136" s="156">
        <f t="shared" si="2"/>
        <v>0</v>
      </c>
      <c r="S136" s="156">
        <v>0</v>
      </c>
      <c r="T136" s="157">
        <f t="shared" si="3"/>
        <v>0</v>
      </c>
      <c r="U136" s="21"/>
      <c r="V136" s="21"/>
      <c r="W136" s="21"/>
      <c r="X136" s="21"/>
      <c r="Y136" s="21"/>
      <c r="Z136" s="21"/>
      <c r="AA136" s="21"/>
      <c r="AB136" s="21"/>
      <c r="AC136" s="21"/>
      <c r="AD136" s="21"/>
      <c r="AE136" s="21"/>
      <c r="AR136" s="158" t="s">
        <v>527</v>
      </c>
      <c r="AT136" s="158" t="s">
        <v>514</v>
      </c>
      <c r="AU136" s="158" t="s">
        <v>84</v>
      </c>
      <c r="AY136" s="8" t="s">
        <v>158</v>
      </c>
      <c r="BE136" s="159">
        <f t="shared" si="4"/>
        <v>0</v>
      </c>
      <c r="BF136" s="159">
        <f t="shared" si="5"/>
        <v>0</v>
      </c>
      <c r="BG136" s="159">
        <f t="shared" si="6"/>
        <v>0</v>
      </c>
      <c r="BH136" s="159">
        <f t="shared" si="7"/>
        <v>0</v>
      </c>
      <c r="BI136" s="159">
        <f t="shared" si="8"/>
        <v>0</v>
      </c>
      <c r="BJ136" s="8" t="s">
        <v>80</v>
      </c>
      <c r="BK136" s="159">
        <f t="shared" si="9"/>
        <v>0</v>
      </c>
      <c r="BL136" s="8" t="s">
        <v>403</v>
      </c>
      <c r="BM136" s="158" t="s">
        <v>426</v>
      </c>
    </row>
    <row r="137" spans="1:65" s="25" customFormat="1" ht="29.25">
      <c r="A137" s="21"/>
      <c r="B137" s="22"/>
      <c r="C137" s="21"/>
      <c r="D137" s="162" t="s">
        <v>552</v>
      </c>
      <c r="E137" s="21"/>
      <c r="F137" s="201" t="s">
        <v>2005</v>
      </c>
      <c r="G137" s="21"/>
      <c r="H137" s="21"/>
      <c r="I137" s="21"/>
      <c r="J137" s="21"/>
      <c r="K137" s="21"/>
      <c r="L137" s="22"/>
      <c r="M137" s="202"/>
      <c r="N137" s="203"/>
      <c r="O137" s="49"/>
      <c r="P137" s="49"/>
      <c r="Q137" s="49"/>
      <c r="R137" s="49"/>
      <c r="S137" s="49"/>
      <c r="T137" s="50"/>
      <c r="U137" s="21"/>
      <c r="V137" s="21"/>
      <c r="W137" s="21"/>
      <c r="X137" s="21"/>
      <c r="Y137" s="21"/>
      <c r="Z137" s="21"/>
      <c r="AA137" s="21"/>
      <c r="AB137" s="21"/>
      <c r="AC137" s="21"/>
      <c r="AD137" s="21"/>
      <c r="AE137" s="21"/>
      <c r="AT137" s="8" t="s">
        <v>552</v>
      </c>
      <c r="AU137" s="8" t="s">
        <v>84</v>
      </c>
    </row>
    <row r="138" spans="1:65" s="25" customFormat="1" ht="16.5" customHeight="1">
      <c r="A138" s="21"/>
      <c r="B138" s="22"/>
      <c r="C138" s="192" t="s">
        <v>250</v>
      </c>
      <c r="D138" s="192" t="s">
        <v>514</v>
      </c>
      <c r="E138" s="193" t="s">
        <v>2006</v>
      </c>
      <c r="F138" s="194" t="s">
        <v>2007</v>
      </c>
      <c r="G138" s="195" t="s">
        <v>253</v>
      </c>
      <c r="H138" s="196">
        <v>9</v>
      </c>
      <c r="I138" s="2"/>
      <c r="J138" s="197">
        <f t="shared" ref="J138:J144" si="10">ROUND(I138*H138,2)</f>
        <v>0</v>
      </c>
      <c r="K138" s="194" t="s">
        <v>1</v>
      </c>
      <c r="L138" s="198"/>
      <c r="M138" s="199" t="s">
        <v>1</v>
      </c>
      <c r="N138" s="200" t="s">
        <v>40</v>
      </c>
      <c r="O138" s="49"/>
      <c r="P138" s="156">
        <f t="shared" ref="P138:P144" si="11">O138*H138</f>
        <v>0</v>
      </c>
      <c r="Q138" s="156">
        <v>0</v>
      </c>
      <c r="R138" s="156">
        <f t="shared" ref="R138:R144" si="12">Q138*H138</f>
        <v>0</v>
      </c>
      <c r="S138" s="156">
        <v>0</v>
      </c>
      <c r="T138" s="157">
        <f t="shared" ref="T138:T144" si="13">S138*H138</f>
        <v>0</v>
      </c>
      <c r="U138" s="21"/>
      <c r="V138" s="21"/>
      <c r="W138" s="21"/>
      <c r="X138" s="21"/>
      <c r="Y138" s="21"/>
      <c r="Z138" s="21"/>
      <c r="AA138" s="21"/>
      <c r="AB138" s="21"/>
      <c r="AC138" s="21"/>
      <c r="AD138" s="21"/>
      <c r="AE138" s="21"/>
      <c r="AR138" s="158" t="s">
        <v>527</v>
      </c>
      <c r="AT138" s="158" t="s">
        <v>514</v>
      </c>
      <c r="AU138" s="158" t="s">
        <v>84</v>
      </c>
      <c r="AY138" s="8" t="s">
        <v>158</v>
      </c>
      <c r="BE138" s="159">
        <f t="shared" ref="BE138:BE144" si="14">IF(N138="základní",J138,0)</f>
        <v>0</v>
      </c>
      <c r="BF138" s="159">
        <f t="shared" ref="BF138:BF144" si="15">IF(N138="snížená",J138,0)</f>
        <v>0</v>
      </c>
      <c r="BG138" s="159">
        <f t="shared" ref="BG138:BG144" si="16">IF(N138="zákl. přenesená",J138,0)</f>
        <v>0</v>
      </c>
      <c r="BH138" s="159">
        <f t="shared" ref="BH138:BH144" si="17">IF(N138="sníž. přenesená",J138,0)</f>
        <v>0</v>
      </c>
      <c r="BI138" s="159">
        <f t="shared" ref="BI138:BI144" si="18">IF(N138="nulová",J138,0)</f>
        <v>0</v>
      </c>
      <c r="BJ138" s="8" t="s">
        <v>80</v>
      </c>
      <c r="BK138" s="159">
        <f t="shared" ref="BK138:BK144" si="19">ROUND(I138*H138,2)</f>
        <v>0</v>
      </c>
      <c r="BL138" s="8" t="s">
        <v>403</v>
      </c>
      <c r="BM138" s="158" t="s">
        <v>442</v>
      </c>
    </row>
    <row r="139" spans="1:65" s="25" customFormat="1" ht="24.2" customHeight="1">
      <c r="A139" s="21"/>
      <c r="B139" s="22"/>
      <c r="C139" s="192" t="s">
        <v>176</v>
      </c>
      <c r="D139" s="192" t="s">
        <v>514</v>
      </c>
      <c r="E139" s="193" t="s">
        <v>2008</v>
      </c>
      <c r="F139" s="194" t="s">
        <v>2009</v>
      </c>
      <c r="G139" s="195" t="s">
        <v>173</v>
      </c>
      <c r="H139" s="196">
        <v>139</v>
      </c>
      <c r="I139" s="2"/>
      <c r="J139" s="197">
        <f t="shared" si="10"/>
        <v>0</v>
      </c>
      <c r="K139" s="194" t="s">
        <v>1</v>
      </c>
      <c r="L139" s="198"/>
      <c r="M139" s="199" t="s">
        <v>1</v>
      </c>
      <c r="N139" s="200" t="s">
        <v>40</v>
      </c>
      <c r="O139" s="49"/>
      <c r="P139" s="156">
        <f t="shared" si="11"/>
        <v>0</v>
      </c>
      <c r="Q139" s="156">
        <v>0</v>
      </c>
      <c r="R139" s="156">
        <f t="shared" si="12"/>
        <v>0</v>
      </c>
      <c r="S139" s="156">
        <v>0</v>
      </c>
      <c r="T139" s="157">
        <f t="shared" si="13"/>
        <v>0</v>
      </c>
      <c r="U139" s="21"/>
      <c r="V139" s="21"/>
      <c r="W139" s="21"/>
      <c r="X139" s="21"/>
      <c r="Y139" s="21"/>
      <c r="Z139" s="21"/>
      <c r="AA139" s="21"/>
      <c r="AB139" s="21"/>
      <c r="AC139" s="21"/>
      <c r="AD139" s="21"/>
      <c r="AE139" s="21"/>
      <c r="AR139" s="158" t="s">
        <v>527</v>
      </c>
      <c r="AT139" s="158" t="s">
        <v>514</v>
      </c>
      <c r="AU139" s="158" t="s">
        <v>84</v>
      </c>
      <c r="AY139" s="8" t="s">
        <v>158</v>
      </c>
      <c r="BE139" s="159">
        <f t="shared" si="14"/>
        <v>0</v>
      </c>
      <c r="BF139" s="159">
        <f t="shared" si="15"/>
        <v>0</v>
      </c>
      <c r="BG139" s="159">
        <f t="shared" si="16"/>
        <v>0</v>
      </c>
      <c r="BH139" s="159">
        <f t="shared" si="17"/>
        <v>0</v>
      </c>
      <c r="BI139" s="159">
        <f t="shared" si="18"/>
        <v>0</v>
      </c>
      <c r="BJ139" s="8" t="s">
        <v>80</v>
      </c>
      <c r="BK139" s="159">
        <f t="shared" si="19"/>
        <v>0</v>
      </c>
      <c r="BL139" s="8" t="s">
        <v>403</v>
      </c>
      <c r="BM139" s="158" t="s">
        <v>456</v>
      </c>
    </row>
    <row r="140" spans="1:65" s="25" customFormat="1" ht="24.2" customHeight="1">
      <c r="A140" s="21"/>
      <c r="B140" s="22"/>
      <c r="C140" s="192" t="s">
        <v>262</v>
      </c>
      <c r="D140" s="192" t="s">
        <v>514</v>
      </c>
      <c r="E140" s="193" t="s">
        <v>2010</v>
      </c>
      <c r="F140" s="194" t="s">
        <v>2011</v>
      </c>
      <c r="G140" s="195" t="s">
        <v>173</v>
      </c>
      <c r="H140" s="196">
        <v>157</v>
      </c>
      <c r="I140" s="2"/>
      <c r="J140" s="197">
        <f t="shared" si="10"/>
        <v>0</v>
      </c>
      <c r="K140" s="194" t="s">
        <v>1</v>
      </c>
      <c r="L140" s="198"/>
      <c r="M140" s="199" t="s">
        <v>1</v>
      </c>
      <c r="N140" s="200" t="s">
        <v>40</v>
      </c>
      <c r="O140" s="49"/>
      <c r="P140" s="156">
        <f t="shared" si="11"/>
        <v>0</v>
      </c>
      <c r="Q140" s="156">
        <v>0</v>
      </c>
      <c r="R140" s="156">
        <f t="shared" si="12"/>
        <v>0</v>
      </c>
      <c r="S140" s="156">
        <v>0</v>
      </c>
      <c r="T140" s="157">
        <f t="shared" si="13"/>
        <v>0</v>
      </c>
      <c r="U140" s="21"/>
      <c r="V140" s="21"/>
      <c r="W140" s="21"/>
      <c r="X140" s="21"/>
      <c r="Y140" s="21"/>
      <c r="Z140" s="21"/>
      <c r="AA140" s="21"/>
      <c r="AB140" s="21"/>
      <c r="AC140" s="21"/>
      <c r="AD140" s="21"/>
      <c r="AE140" s="21"/>
      <c r="AR140" s="158" t="s">
        <v>527</v>
      </c>
      <c r="AT140" s="158" t="s">
        <v>514</v>
      </c>
      <c r="AU140" s="158" t="s">
        <v>84</v>
      </c>
      <c r="AY140" s="8" t="s">
        <v>158</v>
      </c>
      <c r="BE140" s="159">
        <f t="shared" si="14"/>
        <v>0</v>
      </c>
      <c r="BF140" s="159">
        <f t="shared" si="15"/>
        <v>0</v>
      </c>
      <c r="BG140" s="159">
        <f t="shared" si="16"/>
        <v>0</v>
      </c>
      <c r="BH140" s="159">
        <f t="shared" si="17"/>
        <v>0</v>
      </c>
      <c r="BI140" s="159">
        <f t="shared" si="18"/>
        <v>0</v>
      </c>
      <c r="BJ140" s="8" t="s">
        <v>80</v>
      </c>
      <c r="BK140" s="159">
        <f t="shared" si="19"/>
        <v>0</v>
      </c>
      <c r="BL140" s="8" t="s">
        <v>403</v>
      </c>
      <c r="BM140" s="158" t="s">
        <v>501</v>
      </c>
    </row>
    <row r="141" spans="1:65" s="25" customFormat="1" ht="16.5" customHeight="1">
      <c r="A141" s="21"/>
      <c r="B141" s="22"/>
      <c r="C141" s="192" t="s">
        <v>301</v>
      </c>
      <c r="D141" s="192" t="s">
        <v>514</v>
      </c>
      <c r="E141" s="193" t="s">
        <v>2012</v>
      </c>
      <c r="F141" s="194" t="s">
        <v>2013</v>
      </c>
      <c r="G141" s="195" t="s">
        <v>173</v>
      </c>
      <c r="H141" s="196">
        <v>21</v>
      </c>
      <c r="I141" s="2"/>
      <c r="J141" s="197">
        <f t="shared" si="10"/>
        <v>0</v>
      </c>
      <c r="K141" s="194" t="s">
        <v>1</v>
      </c>
      <c r="L141" s="198"/>
      <c r="M141" s="199" t="s">
        <v>1</v>
      </c>
      <c r="N141" s="200" t="s">
        <v>40</v>
      </c>
      <c r="O141" s="49"/>
      <c r="P141" s="156">
        <f t="shared" si="11"/>
        <v>0</v>
      </c>
      <c r="Q141" s="156">
        <v>0</v>
      </c>
      <c r="R141" s="156">
        <f t="shared" si="12"/>
        <v>0</v>
      </c>
      <c r="S141" s="156">
        <v>0</v>
      </c>
      <c r="T141" s="157">
        <f t="shared" si="13"/>
        <v>0</v>
      </c>
      <c r="U141" s="21"/>
      <c r="V141" s="21"/>
      <c r="W141" s="21"/>
      <c r="X141" s="21"/>
      <c r="Y141" s="21"/>
      <c r="Z141" s="21"/>
      <c r="AA141" s="21"/>
      <c r="AB141" s="21"/>
      <c r="AC141" s="21"/>
      <c r="AD141" s="21"/>
      <c r="AE141" s="21"/>
      <c r="AR141" s="158" t="s">
        <v>527</v>
      </c>
      <c r="AT141" s="158" t="s">
        <v>514</v>
      </c>
      <c r="AU141" s="158" t="s">
        <v>84</v>
      </c>
      <c r="AY141" s="8" t="s">
        <v>158</v>
      </c>
      <c r="BE141" s="159">
        <f t="shared" si="14"/>
        <v>0</v>
      </c>
      <c r="BF141" s="159">
        <f t="shared" si="15"/>
        <v>0</v>
      </c>
      <c r="BG141" s="159">
        <f t="shared" si="16"/>
        <v>0</v>
      </c>
      <c r="BH141" s="159">
        <f t="shared" si="17"/>
        <v>0</v>
      </c>
      <c r="BI141" s="159">
        <f t="shared" si="18"/>
        <v>0</v>
      </c>
      <c r="BJ141" s="8" t="s">
        <v>80</v>
      </c>
      <c r="BK141" s="159">
        <f t="shared" si="19"/>
        <v>0</v>
      </c>
      <c r="BL141" s="8" t="s">
        <v>403</v>
      </c>
      <c r="BM141" s="158" t="s">
        <v>509</v>
      </c>
    </row>
    <row r="142" spans="1:65" s="25" customFormat="1" ht="16.5" customHeight="1">
      <c r="A142" s="21"/>
      <c r="B142" s="22"/>
      <c r="C142" s="192" t="s">
        <v>8</v>
      </c>
      <c r="D142" s="192" t="s">
        <v>514</v>
      </c>
      <c r="E142" s="193" t="s">
        <v>2014</v>
      </c>
      <c r="F142" s="194" t="s">
        <v>2015</v>
      </c>
      <c r="G142" s="195" t="s">
        <v>173</v>
      </c>
      <c r="H142" s="196">
        <v>1</v>
      </c>
      <c r="I142" s="2"/>
      <c r="J142" s="197">
        <f t="shared" si="10"/>
        <v>0</v>
      </c>
      <c r="K142" s="194" t="s">
        <v>1</v>
      </c>
      <c r="L142" s="198"/>
      <c r="M142" s="199" t="s">
        <v>1</v>
      </c>
      <c r="N142" s="200" t="s">
        <v>40</v>
      </c>
      <c r="O142" s="49"/>
      <c r="P142" s="156">
        <f t="shared" si="11"/>
        <v>0</v>
      </c>
      <c r="Q142" s="156">
        <v>0</v>
      </c>
      <c r="R142" s="156">
        <f t="shared" si="12"/>
        <v>0</v>
      </c>
      <c r="S142" s="156">
        <v>0</v>
      </c>
      <c r="T142" s="157">
        <f t="shared" si="13"/>
        <v>0</v>
      </c>
      <c r="U142" s="21"/>
      <c r="V142" s="21"/>
      <c r="W142" s="21"/>
      <c r="X142" s="21"/>
      <c r="Y142" s="21"/>
      <c r="Z142" s="21"/>
      <c r="AA142" s="21"/>
      <c r="AB142" s="21"/>
      <c r="AC142" s="21"/>
      <c r="AD142" s="21"/>
      <c r="AE142" s="21"/>
      <c r="AR142" s="158" t="s">
        <v>527</v>
      </c>
      <c r="AT142" s="158" t="s">
        <v>514</v>
      </c>
      <c r="AU142" s="158" t="s">
        <v>84</v>
      </c>
      <c r="AY142" s="8" t="s">
        <v>158</v>
      </c>
      <c r="BE142" s="159">
        <f t="shared" si="14"/>
        <v>0</v>
      </c>
      <c r="BF142" s="159">
        <f t="shared" si="15"/>
        <v>0</v>
      </c>
      <c r="BG142" s="159">
        <f t="shared" si="16"/>
        <v>0</v>
      </c>
      <c r="BH142" s="159">
        <f t="shared" si="17"/>
        <v>0</v>
      </c>
      <c r="BI142" s="159">
        <f t="shared" si="18"/>
        <v>0</v>
      </c>
      <c r="BJ142" s="8" t="s">
        <v>80</v>
      </c>
      <c r="BK142" s="159">
        <f t="shared" si="19"/>
        <v>0</v>
      </c>
      <c r="BL142" s="8" t="s">
        <v>403</v>
      </c>
      <c r="BM142" s="158" t="s">
        <v>519</v>
      </c>
    </row>
    <row r="143" spans="1:65" s="25" customFormat="1" ht="16.5" customHeight="1">
      <c r="A143" s="21"/>
      <c r="B143" s="22"/>
      <c r="C143" s="192" t="s">
        <v>403</v>
      </c>
      <c r="D143" s="192" t="s">
        <v>514</v>
      </c>
      <c r="E143" s="193" t="s">
        <v>2016</v>
      </c>
      <c r="F143" s="194" t="s">
        <v>2017</v>
      </c>
      <c r="G143" s="195" t="s">
        <v>253</v>
      </c>
      <c r="H143" s="196">
        <v>320</v>
      </c>
      <c r="I143" s="2"/>
      <c r="J143" s="197">
        <f t="shared" si="10"/>
        <v>0</v>
      </c>
      <c r="K143" s="194" t="s">
        <v>1</v>
      </c>
      <c r="L143" s="198"/>
      <c r="M143" s="199" t="s">
        <v>1</v>
      </c>
      <c r="N143" s="200" t="s">
        <v>40</v>
      </c>
      <c r="O143" s="49"/>
      <c r="P143" s="156">
        <f t="shared" si="11"/>
        <v>0</v>
      </c>
      <c r="Q143" s="156">
        <v>0</v>
      </c>
      <c r="R143" s="156">
        <f t="shared" si="12"/>
        <v>0</v>
      </c>
      <c r="S143" s="156">
        <v>0</v>
      </c>
      <c r="T143" s="157">
        <f t="shared" si="13"/>
        <v>0</v>
      </c>
      <c r="U143" s="21"/>
      <c r="V143" s="21"/>
      <c r="W143" s="21"/>
      <c r="X143" s="21"/>
      <c r="Y143" s="21"/>
      <c r="Z143" s="21"/>
      <c r="AA143" s="21"/>
      <c r="AB143" s="21"/>
      <c r="AC143" s="21"/>
      <c r="AD143" s="21"/>
      <c r="AE143" s="21"/>
      <c r="AR143" s="158" t="s">
        <v>527</v>
      </c>
      <c r="AT143" s="158" t="s">
        <v>514</v>
      </c>
      <c r="AU143" s="158" t="s">
        <v>84</v>
      </c>
      <c r="AY143" s="8" t="s">
        <v>158</v>
      </c>
      <c r="BE143" s="159">
        <f t="shared" si="14"/>
        <v>0</v>
      </c>
      <c r="BF143" s="159">
        <f t="shared" si="15"/>
        <v>0</v>
      </c>
      <c r="BG143" s="159">
        <f t="shared" si="16"/>
        <v>0</v>
      </c>
      <c r="BH143" s="159">
        <f t="shared" si="17"/>
        <v>0</v>
      </c>
      <c r="BI143" s="159">
        <f t="shared" si="18"/>
        <v>0</v>
      </c>
      <c r="BJ143" s="8" t="s">
        <v>80</v>
      </c>
      <c r="BK143" s="159">
        <f t="shared" si="19"/>
        <v>0</v>
      </c>
      <c r="BL143" s="8" t="s">
        <v>403</v>
      </c>
      <c r="BM143" s="158" t="s">
        <v>527</v>
      </c>
    </row>
    <row r="144" spans="1:65" s="25" customFormat="1" ht="16.5" customHeight="1">
      <c r="A144" s="21"/>
      <c r="B144" s="22"/>
      <c r="C144" s="192" t="s">
        <v>408</v>
      </c>
      <c r="D144" s="192" t="s">
        <v>514</v>
      </c>
      <c r="E144" s="193" t="s">
        <v>2018</v>
      </c>
      <c r="F144" s="194" t="s">
        <v>2019</v>
      </c>
      <c r="G144" s="195" t="s">
        <v>1810</v>
      </c>
      <c r="H144" s="196">
        <v>2</v>
      </c>
      <c r="I144" s="2"/>
      <c r="J144" s="197">
        <f t="shared" si="10"/>
        <v>0</v>
      </c>
      <c r="K144" s="194" t="s">
        <v>1</v>
      </c>
      <c r="L144" s="198"/>
      <c r="M144" s="199" t="s">
        <v>1</v>
      </c>
      <c r="N144" s="200" t="s">
        <v>40</v>
      </c>
      <c r="O144" s="49"/>
      <c r="P144" s="156">
        <f t="shared" si="11"/>
        <v>0</v>
      </c>
      <c r="Q144" s="156">
        <v>0</v>
      </c>
      <c r="R144" s="156">
        <f t="shared" si="12"/>
        <v>0</v>
      </c>
      <c r="S144" s="156">
        <v>0</v>
      </c>
      <c r="T144" s="157">
        <f t="shared" si="13"/>
        <v>0</v>
      </c>
      <c r="U144" s="21"/>
      <c r="V144" s="21"/>
      <c r="W144" s="21"/>
      <c r="X144" s="21"/>
      <c r="Y144" s="21"/>
      <c r="Z144" s="21"/>
      <c r="AA144" s="21"/>
      <c r="AB144" s="21"/>
      <c r="AC144" s="21"/>
      <c r="AD144" s="21"/>
      <c r="AE144" s="21"/>
      <c r="AR144" s="158" t="s">
        <v>527</v>
      </c>
      <c r="AT144" s="158" t="s">
        <v>514</v>
      </c>
      <c r="AU144" s="158" t="s">
        <v>84</v>
      </c>
      <c r="AY144" s="8" t="s">
        <v>158</v>
      </c>
      <c r="BE144" s="159">
        <f t="shared" si="14"/>
        <v>0</v>
      </c>
      <c r="BF144" s="159">
        <f t="shared" si="15"/>
        <v>0</v>
      </c>
      <c r="BG144" s="159">
        <f t="shared" si="16"/>
        <v>0</v>
      </c>
      <c r="BH144" s="159">
        <f t="shared" si="17"/>
        <v>0</v>
      </c>
      <c r="BI144" s="159">
        <f t="shared" si="18"/>
        <v>0</v>
      </c>
      <c r="BJ144" s="8" t="s">
        <v>80</v>
      </c>
      <c r="BK144" s="159">
        <f t="shared" si="19"/>
        <v>0</v>
      </c>
      <c r="BL144" s="8" t="s">
        <v>403</v>
      </c>
      <c r="BM144" s="158" t="s">
        <v>536</v>
      </c>
    </row>
    <row r="145" spans="1:65" s="135" customFormat="1" ht="22.7" customHeight="1">
      <c r="B145" s="136"/>
      <c r="D145" s="137" t="s">
        <v>74</v>
      </c>
      <c r="E145" s="146" t="s">
        <v>2020</v>
      </c>
      <c r="F145" s="146" t="s">
        <v>2021</v>
      </c>
      <c r="J145" s="147">
        <f>BK145</f>
        <v>0</v>
      </c>
      <c r="L145" s="136"/>
      <c r="M145" s="140"/>
      <c r="N145" s="141"/>
      <c r="O145" s="141"/>
      <c r="P145" s="142">
        <f>SUM(P146:P160)</f>
        <v>0</v>
      </c>
      <c r="Q145" s="141"/>
      <c r="R145" s="142">
        <f>SUM(R146:R160)</f>
        <v>0</v>
      </c>
      <c r="S145" s="141"/>
      <c r="T145" s="143">
        <f>SUM(T146:T160)</f>
        <v>0</v>
      </c>
      <c r="AR145" s="137" t="s">
        <v>84</v>
      </c>
      <c r="AT145" s="144" t="s">
        <v>74</v>
      </c>
      <c r="AU145" s="144" t="s">
        <v>80</v>
      </c>
      <c r="AY145" s="137" t="s">
        <v>158</v>
      </c>
      <c r="BK145" s="145">
        <f>SUM(BK146:BK160)</f>
        <v>0</v>
      </c>
    </row>
    <row r="146" spans="1:65" s="25" customFormat="1" ht="24.2" customHeight="1">
      <c r="A146" s="21"/>
      <c r="B146" s="22"/>
      <c r="C146" s="148" t="s">
        <v>414</v>
      </c>
      <c r="D146" s="148" t="s">
        <v>160</v>
      </c>
      <c r="E146" s="149" t="s">
        <v>2022</v>
      </c>
      <c r="F146" s="150" t="s">
        <v>2023</v>
      </c>
      <c r="G146" s="151" t="s">
        <v>173</v>
      </c>
      <c r="H146" s="152">
        <v>317</v>
      </c>
      <c r="I146" s="1"/>
      <c r="J146" s="153">
        <f t="shared" ref="J146:J160" si="20">ROUND(I146*H146,2)</f>
        <v>0</v>
      </c>
      <c r="K146" s="150" t="s">
        <v>1</v>
      </c>
      <c r="L146" s="22"/>
      <c r="M146" s="154" t="s">
        <v>1</v>
      </c>
      <c r="N146" s="155" t="s">
        <v>40</v>
      </c>
      <c r="O146" s="49"/>
      <c r="P146" s="156">
        <f t="shared" ref="P146:P160" si="21">O146*H146</f>
        <v>0</v>
      </c>
      <c r="Q146" s="156">
        <v>0</v>
      </c>
      <c r="R146" s="156">
        <f t="shared" ref="R146:R160" si="22">Q146*H146</f>
        <v>0</v>
      </c>
      <c r="S146" s="156">
        <v>0</v>
      </c>
      <c r="T146" s="157">
        <f t="shared" ref="T146:T160" si="23">S146*H146</f>
        <v>0</v>
      </c>
      <c r="U146" s="21"/>
      <c r="V146" s="21"/>
      <c r="W146" s="21"/>
      <c r="X146" s="21"/>
      <c r="Y146" s="21"/>
      <c r="Z146" s="21"/>
      <c r="AA146" s="21"/>
      <c r="AB146" s="21"/>
      <c r="AC146" s="21"/>
      <c r="AD146" s="21"/>
      <c r="AE146" s="21"/>
      <c r="AR146" s="158" t="s">
        <v>403</v>
      </c>
      <c r="AT146" s="158" t="s">
        <v>160</v>
      </c>
      <c r="AU146" s="158" t="s">
        <v>84</v>
      </c>
      <c r="AY146" s="8" t="s">
        <v>158</v>
      </c>
      <c r="BE146" s="159">
        <f t="shared" ref="BE146:BE160" si="24">IF(N146="základní",J146,0)</f>
        <v>0</v>
      </c>
      <c r="BF146" s="159">
        <f t="shared" ref="BF146:BF160" si="25">IF(N146="snížená",J146,0)</f>
        <v>0</v>
      </c>
      <c r="BG146" s="159">
        <f t="shared" ref="BG146:BG160" si="26">IF(N146="zákl. přenesená",J146,0)</f>
        <v>0</v>
      </c>
      <c r="BH146" s="159">
        <f t="shared" ref="BH146:BH160" si="27">IF(N146="sníž. přenesená",J146,0)</f>
        <v>0</v>
      </c>
      <c r="BI146" s="159">
        <f t="shared" ref="BI146:BI160" si="28">IF(N146="nulová",J146,0)</f>
        <v>0</v>
      </c>
      <c r="BJ146" s="8" t="s">
        <v>80</v>
      </c>
      <c r="BK146" s="159">
        <f t="shared" ref="BK146:BK160" si="29">ROUND(I146*H146,2)</f>
        <v>0</v>
      </c>
      <c r="BL146" s="8" t="s">
        <v>403</v>
      </c>
      <c r="BM146" s="158" t="s">
        <v>544</v>
      </c>
    </row>
    <row r="147" spans="1:65" s="25" customFormat="1" ht="24.2" customHeight="1">
      <c r="A147" s="21"/>
      <c r="B147" s="22"/>
      <c r="C147" s="148" t="s">
        <v>420</v>
      </c>
      <c r="D147" s="148" t="s">
        <v>160</v>
      </c>
      <c r="E147" s="149" t="s">
        <v>2024</v>
      </c>
      <c r="F147" s="150" t="s">
        <v>2025</v>
      </c>
      <c r="G147" s="151" t="s">
        <v>253</v>
      </c>
      <c r="H147" s="152">
        <v>9</v>
      </c>
      <c r="I147" s="1"/>
      <c r="J147" s="153">
        <f t="shared" si="20"/>
        <v>0</v>
      </c>
      <c r="K147" s="150" t="s">
        <v>1</v>
      </c>
      <c r="L147" s="22"/>
      <c r="M147" s="154" t="s">
        <v>1</v>
      </c>
      <c r="N147" s="155" t="s">
        <v>40</v>
      </c>
      <c r="O147" s="49"/>
      <c r="P147" s="156">
        <f t="shared" si="21"/>
        <v>0</v>
      </c>
      <c r="Q147" s="156">
        <v>0</v>
      </c>
      <c r="R147" s="156">
        <f t="shared" si="22"/>
        <v>0</v>
      </c>
      <c r="S147" s="156">
        <v>0</v>
      </c>
      <c r="T147" s="157">
        <f t="shared" si="23"/>
        <v>0</v>
      </c>
      <c r="U147" s="21"/>
      <c r="V147" s="21"/>
      <c r="W147" s="21"/>
      <c r="X147" s="21"/>
      <c r="Y147" s="21"/>
      <c r="Z147" s="21"/>
      <c r="AA147" s="21"/>
      <c r="AB147" s="21"/>
      <c r="AC147" s="21"/>
      <c r="AD147" s="21"/>
      <c r="AE147" s="21"/>
      <c r="AR147" s="158" t="s">
        <v>403</v>
      </c>
      <c r="AT147" s="158" t="s">
        <v>160</v>
      </c>
      <c r="AU147" s="158" t="s">
        <v>84</v>
      </c>
      <c r="AY147" s="8" t="s">
        <v>158</v>
      </c>
      <c r="BE147" s="159">
        <f t="shared" si="24"/>
        <v>0</v>
      </c>
      <c r="BF147" s="159">
        <f t="shared" si="25"/>
        <v>0</v>
      </c>
      <c r="BG147" s="159">
        <f t="shared" si="26"/>
        <v>0</v>
      </c>
      <c r="BH147" s="159">
        <f t="shared" si="27"/>
        <v>0</v>
      </c>
      <c r="BI147" s="159">
        <f t="shared" si="28"/>
        <v>0</v>
      </c>
      <c r="BJ147" s="8" t="s">
        <v>80</v>
      </c>
      <c r="BK147" s="159">
        <f t="shared" si="29"/>
        <v>0</v>
      </c>
      <c r="BL147" s="8" t="s">
        <v>403</v>
      </c>
      <c r="BM147" s="158" t="s">
        <v>554</v>
      </c>
    </row>
    <row r="148" spans="1:65" s="25" customFormat="1" ht="24.2" customHeight="1">
      <c r="A148" s="21"/>
      <c r="B148" s="22"/>
      <c r="C148" s="148" t="s">
        <v>426</v>
      </c>
      <c r="D148" s="148" t="s">
        <v>160</v>
      </c>
      <c r="E148" s="149" t="s">
        <v>2026</v>
      </c>
      <c r="F148" s="150" t="s">
        <v>2027</v>
      </c>
      <c r="G148" s="151" t="s">
        <v>253</v>
      </c>
      <c r="H148" s="152">
        <v>1900.4</v>
      </c>
      <c r="I148" s="1"/>
      <c r="J148" s="153">
        <f t="shared" si="20"/>
        <v>0</v>
      </c>
      <c r="K148" s="150" t="s">
        <v>1</v>
      </c>
      <c r="L148" s="22"/>
      <c r="M148" s="154" t="s">
        <v>1</v>
      </c>
      <c r="N148" s="155" t="s">
        <v>40</v>
      </c>
      <c r="O148" s="49"/>
      <c r="P148" s="156">
        <f t="shared" si="21"/>
        <v>0</v>
      </c>
      <c r="Q148" s="156">
        <v>0</v>
      </c>
      <c r="R148" s="156">
        <f t="shared" si="22"/>
        <v>0</v>
      </c>
      <c r="S148" s="156">
        <v>0</v>
      </c>
      <c r="T148" s="157">
        <f t="shared" si="23"/>
        <v>0</v>
      </c>
      <c r="U148" s="21"/>
      <c r="V148" s="21"/>
      <c r="W148" s="21"/>
      <c r="X148" s="21"/>
      <c r="Y148" s="21"/>
      <c r="Z148" s="21"/>
      <c r="AA148" s="21"/>
      <c r="AB148" s="21"/>
      <c r="AC148" s="21"/>
      <c r="AD148" s="21"/>
      <c r="AE148" s="21"/>
      <c r="AR148" s="158" t="s">
        <v>403</v>
      </c>
      <c r="AT148" s="158" t="s">
        <v>160</v>
      </c>
      <c r="AU148" s="158" t="s">
        <v>84</v>
      </c>
      <c r="AY148" s="8" t="s">
        <v>158</v>
      </c>
      <c r="BE148" s="159">
        <f t="shared" si="24"/>
        <v>0</v>
      </c>
      <c r="BF148" s="159">
        <f t="shared" si="25"/>
        <v>0</v>
      </c>
      <c r="BG148" s="159">
        <f t="shared" si="26"/>
        <v>0</v>
      </c>
      <c r="BH148" s="159">
        <f t="shared" si="27"/>
        <v>0</v>
      </c>
      <c r="BI148" s="159">
        <f t="shared" si="28"/>
        <v>0</v>
      </c>
      <c r="BJ148" s="8" t="s">
        <v>80</v>
      </c>
      <c r="BK148" s="159">
        <f t="shared" si="29"/>
        <v>0</v>
      </c>
      <c r="BL148" s="8" t="s">
        <v>403</v>
      </c>
      <c r="BM148" s="158" t="s">
        <v>570</v>
      </c>
    </row>
    <row r="149" spans="1:65" s="25" customFormat="1" ht="24.2" customHeight="1">
      <c r="A149" s="21"/>
      <c r="B149" s="22"/>
      <c r="C149" s="148" t="s">
        <v>7</v>
      </c>
      <c r="D149" s="148" t="s">
        <v>160</v>
      </c>
      <c r="E149" s="149" t="s">
        <v>2028</v>
      </c>
      <c r="F149" s="150" t="s">
        <v>2029</v>
      </c>
      <c r="G149" s="151" t="s">
        <v>253</v>
      </c>
      <c r="H149" s="152">
        <v>77.900000000000006</v>
      </c>
      <c r="I149" s="1"/>
      <c r="J149" s="153">
        <f t="shared" si="20"/>
        <v>0</v>
      </c>
      <c r="K149" s="150" t="s">
        <v>1</v>
      </c>
      <c r="L149" s="22"/>
      <c r="M149" s="154" t="s">
        <v>1</v>
      </c>
      <c r="N149" s="155" t="s">
        <v>40</v>
      </c>
      <c r="O149" s="49"/>
      <c r="P149" s="156">
        <f t="shared" si="21"/>
        <v>0</v>
      </c>
      <c r="Q149" s="156">
        <v>0</v>
      </c>
      <c r="R149" s="156">
        <f t="shared" si="22"/>
        <v>0</v>
      </c>
      <c r="S149" s="156">
        <v>0</v>
      </c>
      <c r="T149" s="157">
        <f t="shared" si="23"/>
        <v>0</v>
      </c>
      <c r="U149" s="21"/>
      <c r="V149" s="21"/>
      <c r="W149" s="21"/>
      <c r="X149" s="21"/>
      <c r="Y149" s="21"/>
      <c r="Z149" s="21"/>
      <c r="AA149" s="21"/>
      <c r="AB149" s="21"/>
      <c r="AC149" s="21"/>
      <c r="AD149" s="21"/>
      <c r="AE149" s="21"/>
      <c r="AR149" s="158" t="s">
        <v>403</v>
      </c>
      <c r="AT149" s="158" t="s">
        <v>160</v>
      </c>
      <c r="AU149" s="158" t="s">
        <v>84</v>
      </c>
      <c r="AY149" s="8" t="s">
        <v>158</v>
      </c>
      <c r="BE149" s="159">
        <f t="shared" si="24"/>
        <v>0</v>
      </c>
      <c r="BF149" s="159">
        <f t="shared" si="25"/>
        <v>0</v>
      </c>
      <c r="BG149" s="159">
        <f t="shared" si="26"/>
        <v>0</v>
      </c>
      <c r="BH149" s="159">
        <f t="shared" si="27"/>
        <v>0</v>
      </c>
      <c r="BI149" s="159">
        <f t="shared" si="28"/>
        <v>0</v>
      </c>
      <c r="BJ149" s="8" t="s">
        <v>80</v>
      </c>
      <c r="BK149" s="159">
        <f t="shared" si="29"/>
        <v>0</v>
      </c>
      <c r="BL149" s="8" t="s">
        <v>403</v>
      </c>
      <c r="BM149" s="158" t="s">
        <v>581</v>
      </c>
    </row>
    <row r="150" spans="1:65" s="25" customFormat="1" ht="24.2" customHeight="1">
      <c r="A150" s="21"/>
      <c r="B150" s="22"/>
      <c r="C150" s="148" t="s">
        <v>442</v>
      </c>
      <c r="D150" s="148" t="s">
        <v>160</v>
      </c>
      <c r="E150" s="149" t="s">
        <v>2030</v>
      </c>
      <c r="F150" s="150" t="s">
        <v>2031</v>
      </c>
      <c r="G150" s="151" t="s">
        <v>253</v>
      </c>
      <c r="H150" s="152">
        <v>357.5</v>
      </c>
      <c r="I150" s="1"/>
      <c r="J150" s="153">
        <f t="shared" si="20"/>
        <v>0</v>
      </c>
      <c r="K150" s="150" t="s">
        <v>1</v>
      </c>
      <c r="L150" s="22"/>
      <c r="M150" s="154" t="s">
        <v>1</v>
      </c>
      <c r="N150" s="155" t="s">
        <v>40</v>
      </c>
      <c r="O150" s="49"/>
      <c r="P150" s="156">
        <f t="shared" si="21"/>
        <v>0</v>
      </c>
      <c r="Q150" s="156">
        <v>0</v>
      </c>
      <c r="R150" s="156">
        <f t="shared" si="22"/>
        <v>0</v>
      </c>
      <c r="S150" s="156">
        <v>0</v>
      </c>
      <c r="T150" s="157">
        <f t="shared" si="23"/>
        <v>0</v>
      </c>
      <c r="U150" s="21"/>
      <c r="V150" s="21"/>
      <c r="W150" s="21"/>
      <c r="X150" s="21"/>
      <c r="Y150" s="21"/>
      <c r="Z150" s="21"/>
      <c r="AA150" s="21"/>
      <c r="AB150" s="21"/>
      <c r="AC150" s="21"/>
      <c r="AD150" s="21"/>
      <c r="AE150" s="21"/>
      <c r="AR150" s="158" t="s">
        <v>403</v>
      </c>
      <c r="AT150" s="158" t="s">
        <v>160</v>
      </c>
      <c r="AU150" s="158" t="s">
        <v>84</v>
      </c>
      <c r="AY150" s="8" t="s">
        <v>158</v>
      </c>
      <c r="BE150" s="159">
        <f t="shared" si="24"/>
        <v>0</v>
      </c>
      <c r="BF150" s="159">
        <f t="shared" si="25"/>
        <v>0</v>
      </c>
      <c r="BG150" s="159">
        <f t="shared" si="26"/>
        <v>0</v>
      </c>
      <c r="BH150" s="159">
        <f t="shared" si="27"/>
        <v>0</v>
      </c>
      <c r="BI150" s="159">
        <f t="shared" si="28"/>
        <v>0</v>
      </c>
      <c r="BJ150" s="8" t="s">
        <v>80</v>
      </c>
      <c r="BK150" s="159">
        <f t="shared" si="29"/>
        <v>0</v>
      </c>
      <c r="BL150" s="8" t="s">
        <v>403</v>
      </c>
      <c r="BM150" s="158" t="s">
        <v>590</v>
      </c>
    </row>
    <row r="151" spans="1:65" s="25" customFormat="1" ht="24.2" customHeight="1">
      <c r="A151" s="21"/>
      <c r="B151" s="22"/>
      <c r="C151" s="148" t="s">
        <v>446</v>
      </c>
      <c r="D151" s="148" t="s">
        <v>160</v>
      </c>
      <c r="E151" s="149" t="s">
        <v>2032</v>
      </c>
      <c r="F151" s="150" t="s">
        <v>2033</v>
      </c>
      <c r="G151" s="151" t="s">
        <v>173</v>
      </c>
      <c r="H151" s="152">
        <v>290</v>
      </c>
      <c r="I151" s="1"/>
      <c r="J151" s="153">
        <f t="shared" si="20"/>
        <v>0</v>
      </c>
      <c r="K151" s="150" t="s">
        <v>1</v>
      </c>
      <c r="L151" s="22"/>
      <c r="M151" s="154" t="s">
        <v>1</v>
      </c>
      <c r="N151" s="155" t="s">
        <v>40</v>
      </c>
      <c r="O151" s="49"/>
      <c r="P151" s="156">
        <f t="shared" si="21"/>
        <v>0</v>
      </c>
      <c r="Q151" s="156">
        <v>0</v>
      </c>
      <c r="R151" s="156">
        <f t="shared" si="22"/>
        <v>0</v>
      </c>
      <c r="S151" s="156">
        <v>0</v>
      </c>
      <c r="T151" s="157">
        <f t="shared" si="23"/>
        <v>0</v>
      </c>
      <c r="U151" s="21"/>
      <c r="V151" s="21"/>
      <c r="W151" s="21"/>
      <c r="X151" s="21"/>
      <c r="Y151" s="21"/>
      <c r="Z151" s="21"/>
      <c r="AA151" s="21"/>
      <c r="AB151" s="21"/>
      <c r="AC151" s="21"/>
      <c r="AD151" s="21"/>
      <c r="AE151" s="21"/>
      <c r="AR151" s="158" t="s">
        <v>403</v>
      </c>
      <c r="AT151" s="158" t="s">
        <v>160</v>
      </c>
      <c r="AU151" s="158" t="s">
        <v>84</v>
      </c>
      <c r="AY151" s="8" t="s">
        <v>158</v>
      </c>
      <c r="BE151" s="159">
        <f t="shared" si="24"/>
        <v>0</v>
      </c>
      <c r="BF151" s="159">
        <f t="shared" si="25"/>
        <v>0</v>
      </c>
      <c r="BG151" s="159">
        <f t="shared" si="26"/>
        <v>0</v>
      </c>
      <c r="BH151" s="159">
        <f t="shared" si="27"/>
        <v>0</v>
      </c>
      <c r="BI151" s="159">
        <f t="shared" si="28"/>
        <v>0</v>
      </c>
      <c r="BJ151" s="8" t="s">
        <v>80</v>
      </c>
      <c r="BK151" s="159">
        <f t="shared" si="29"/>
        <v>0</v>
      </c>
      <c r="BL151" s="8" t="s">
        <v>403</v>
      </c>
      <c r="BM151" s="158" t="s">
        <v>620</v>
      </c>
    </row>
    <row r="152" spans="1:65" s="25" customFormat="1" ht="24.2" customHeight="1">
      <c r="A152" s="21"/>
      <c r="B152" s="22"/>
      <c r="C152" s="148" t="s">
        <v>456</v>
      </c>
      <c r="D152" s="148" t="s">
        <v>160</v>
      </c>
      <c r="E152" s="149" t="s">
        <v>2034</v>
      </c>
      <c r="F152" s="150" t="s">
        <v>2035</v>
      </c>
      <c r="G152" s="151" t="s">
        <v>173</v>
      </c>
      <c r="H152" s="152">
        <v>27</v>
      </c>
      <c r="I152" s="1"/>
      <c r="J152" s="153">
        <f t="shared" si="20"/>
        <v>0</v>
      </c>
      <c r="K152" s="150" t="s">
        <v>1</v>
      </c>
      <c r="L152" s="22"/>
      <c r="M152" s="154" t="s">
        <v>1</v>
      </c>
      <c r="N152" s="155" t="s">
        <v>40</v>
      </c>
      <c r="O152" s="49"/>
      <c r="P152" s="156">
        <f t="shared" si="21"/>
        <v>0</v>
      </c>
      <c r="Q152" s="156">
        <v>0</v>
      </c>
      <c r="R152" s="156">
        <f t="shared" si="22"/>
        <v>0</v>
      </c>
      <c r="S152" s="156">
        <v>0</v>
      </c>
      <c r="T152" s="157">
        <f t="shared" si="23"/>
        <v>0</v>
      </c>
      <c r="U152" s="21"/>
      <c r="V152" s="21"/>
      <c r="W152" s="21"/>
      <c r="X152" s="21"/>
      <c r="Y152" s="21"/>
      <c r="Z152" s="21"/>
      <c r="AA152" s="21"/>
      <c r="AB152" s="21"/>
      <c r="AC152" s="21"/>
      <c r="AD152" s="21"/>
      <c r="AE152" s="21"/>
      <c r="AR152" s="158" t="s">
        <v>403</v>
      </c>
      <c r="AT152" s="158" t="s">
        <v>160</v>
      </c>
      <c r="AU152" s="158" t="s">
        <v>84</v>
      </c>
      <c r="AY152" s="8" t="s">
        <v>158</v>
      </c>
      <c r="BE152" s="159">
        <f t="shared" si="24"/>
        <v>0</v>
      </c>
      <c r="BF152" s="159">
        <f t="shared" si="25"/>
        <v>0</v>
      </c>
      <c r="BG152" s="159">
        <f t="shared" si="26"/>
        <v>0</v>
      </c>
      <c r="BH152" s="159">
        <f t="shared" si="27"/>
        <v>0</v>
      </c>
      <c r="BI152" s="159">
        <f t="shared" si="28"/>
        <v>0</v>
      </c>
      <c r="BJ152" s="8" t="s">
        <v>80</v>
      </c>
      <c r="BK152" s="159">
        <f t="shared" si="29"/>
        <v>0</v>
      </c>
      <c r="BL152" s="8" t="s">
        <v>403</v>
      </c>
      <c r="BM152" s="158" t="s">
        <v>650</v>
      </c>
    </row>
    <row r="153" spans="1:65" s="25" customFormat="1" ht="24.2" customHeight="1">
      <c r="A153" s="21"/>
      <c r="B153" s="22"/>
      <c r="C153" s="148" t="s">
        <v>497</v>
      </c>
      <c r="D153" s="148" t="s">
        <v>160</v>
      </c>
      <c r="E153" s="149" t="s">
        <v>2036</v>
      </c>
      <c r="F153" s="150" t="s">
        <v>2037</v>
      </c>
      <c r="G153" s="151" t="s">
        <v>173</v>
      </c>
      <c r="H153" s="152">
        <v>1</v>
      </c>
      <c r="I153" s="1"/>
      <c r="J153" s="153">
        <f t="shared" si="20"/>
        <v>0</v>
      </c>
      <c r="K153" s="150" t="s">
        <v>1</v>
      </c>
      <c r="L153" s="22"/>
      <c r="M153" s="154" t="s">
        <v>1</v>
      </c>
      <c r="N153" s="155" t="s">
        <v>40</v>
      </c>
      <c r="O153" s="49"/>
      <c r="P153" s="156">
        <f t="shared" si="21"/>
        <v>0</v>
      </c>
      <c r="Q153" s="156">
        <v>0</v>
      </c>
      <c r="R153" s="156">
        <f t="shared" si="22"/>
        <v>0</v>
      </c>
      <c r="S153" s="156">
        <v>0</v>
      </c>
      <c r="T153" s="157">
        <f t="shared" si="23"/>
        <v>0</v>
      </c>
      <c r="U153" s="21"/>
      <c r="V153" s="21"/>
      <c r="W153" s="21"/>
      <c r="X153" s="21"/>
      <c r="Y153" s="21"/>
      <c r="Z153" s="21"/>
      <c r="AA153" s="21"/>
      <c r="AB153" s="21"/>
      <c r="AC153" s="21"/>
      <c r="AD153" s="21"/>
      <c r="AE153" s="21"/>
      <c r="AR153" s="158" t="s">
        <v>403</v>
      </c>
      <c r="AT153" s="158" t="s">
        <v>160</v>
      </c>
      <c r="AU153" s="158" t="s">
        <v>84</v>
      </c>
      <c r="AY153" s="8" t="s">
        <v>158</v>
      </c>
      <c r="BE153" s="159">
        <f t="shared" si="24"/>
        <v>0</v>
      </c>
      <c r="BF153" s="159">
        <f t="shared" si="25"/>
        <v>0</v>
      </c>
      <c r="BG153" s="159">
        <f t="shared" si="26"/>
        <v>0</v>
      </c>
      <c r="BH153" s="159">
        <f t="shared" si="27"/>
        <v>0</v>
      </c>
      <c r="BI153" s="159">
        <f t="shared" si="28"/>
        <v>0</v>
      </c>
      <c r="BJ153" s="8" t="s">
        <v>80</v>
      </c>
      <c r="BK153" s="159">
        <f t="shared" si="29"/>
        <v>0</v>
      </c>
      <c r="BL153" s="8" t="s">
        <v>403</v>
      </c>
      <c r="BM153" s="158" t="s">
        <v>668</v>
      </c>
    </row>
    <row r="154" spans="1:65" s="25" customFormat="1" ht="24.2" customHeight="1">
      <c r="A154" s="21"/>
      <c r="B154" s="22"/>
      <c r="C154" s="148" t="s">
        <v>501</v>
      </c>
      <c r="D154" s="148" t="s">
        <v>160</v>
      </c>
      <c r="E154" s="149" t="s">
        <v>2038</v>
      </c>
      <c r="F154" s="150" t="s">
        <v>2039</v>
      </c>
      <c r="G154" s="151" t="s">
        <v>173</v>
      </c>
      <c r="H154" s="152">
        <v>1</v>
      </c>
      <c r="I154" s="1"/>
      <c r="J154" s="153">
        <f t="shared" si="20"/>
        <v>0</v>
      </c>
      <c r="K154" s="150" t="s">
        <v>1</v>
      </c>
      <c r="L154" s="22"/>
      <c r="M154" s="154" t="s">
        <v>1</v>
      </c>
      <c r="N154" s="155" t="s">
        <v>40</v>
      </c>
      <c r="O154" s="49"/>
      <c r="P154" s="156">
        <f t="shared" si="21"/>
        <v>0</v>
      </c>
      <c r="Q154" s="156">
        <v>0</v>
      </c>
      <c r="R154" s="156">
        <f t="shared" si="22"/>
        <v>0</v>
      </c>
      <c r="S154" s="156">
        <v>0</v>
      </c>
      <c r="T154" s="157">
        <f t="shared" si="23"/>
        <v>0</v>
      </c>
      <c r="U154" s="21"/>
      <c r="V154" s="21"/>
      <c r="W154" s="21"/>
      <c r="X154" s="21"/>
      <c r="Y154" s="21"/>
      <c r="Z154" s="21"/>
      <c r="AA154" s="21"/>
      <c r="AB154" s="21"/>
      <c r="AC154" s="21"/>
      <c r="AD154" s="21"/>
      <c r="AE154" s="21"/>
      <c r="AR154" s="158" t="s">
        <v>403</v>
      </c>
      <c r="AT154" s="158" t="s">
        <v>160</v>
      </c>
      <c r="AU154" s="158" t="s">
        <v>84</v>
      </c>
      <c r="AY154" s="8" t="s">
        <v>158</v>
      </c>
      <c r="BE154" s="159">
        <f t="shared" si="24"/>
        <v>0</v>
      </c>
      <c r="BF154" s="159">
        <f t="shared" si="25"/>
        <v>0</v>
      </c>
      <c r="BG154" s="159">
        <f t="shared" si="26"/>
        <v>0</v>
      </c>
      <c r="BH154" s="159">
        <f t="shared" si="27"/>
        <v>0</v>
      </c>
      <c r="BI154" s="159">
        <f t="shared" si="28"/>
        <v>0</v>
      </c>
      <c r="BJ154" s="8" t="s">
        <v>80</v>
      </c>
      <c r="BK154" s="159">
        <f t="shared" si="29"/>
        <v>0</v>
      </c>
      <c r="BL154" s="8" t="s">
        <v>403</v>
      </c>
      <c r="BM154" s="158" t="s">
        <v>676</v>
      </c>
    </row>
    <row r="155" spans="1:65" s="25" customFormat="1" ht="33" customHeight="1">
      <c r="A155" s="21"/>
      <c r="B155" s="22"/>
      <c r="C155" s="148" t="s">
        <v>505</v>
      </c>
      <c r="D155" s="148" t="s">
        <v>160</v>
      </c>
      <c r="E155" s="149" t="s">
        <v>2040</v>
      </c>
      <c r="F155" s="150" t="s">
        <v>2041</v>
      </c>
      <c r="G155" s="151" t="s">
        <v>173</v>
      </c>
      <c r="H155" s="152">
        <v>296</v>
      </c>
      <c r="I155" s="1"/>
      <c r="J155" s="153">
        <f t="shared" si="20"/>
        <v>0</v>
      </c>
      <c r="K155" s="150" t="s">
        <v>1</v>
      </c>
      <c r="L155" s="22"/>
      <c r="M155" s="154" t="s">
        <v>1</v>
      </c>
      <c r="N155" s="155" t="s">
        <v>40</v>
      </c>
      <c r="O155" s="49"/>
      <c r="P155" s="156">
        <f t="shared" si="21"/>
        <v>0</v>
      </c>
      <c r="Q155" s="156">
        <v>0</v>
      </c>
      <c r="R155" s="156">
        <f t="shared" si="22"/>
        <v>0</v>
      </c>
      <c r="S155" s="156">
        <v>0</v>
      </c>
      <c r="T155" s="157">
        <f t="shared" si="23"/>
        <v>0</v>
      </c>
      <c r="U155" s="21"/>
      <c r="V155" s="21"/>
      <c r="W155" s="21"/>
      <c r="X155" s="21"/>
      <c r="Y155" s="21"/>
      <c r="Z155" s="21"/>
      <c r="AA155" s="21"/>
      <c r="AB155" s="21"/>
      <c r="AC155" s="21"/>
      <c r="AD155" s="21"/>
      <c r="AE155" s="21"/>
      <c r="AR155" s="158" t="s">
        <v>403</v>
      </c>
      <c r="AT155" s="158" t="s">
        <v>160</v>
      </c>
      <c r="AU155" s="158" t="s">
        <v>84</v>
      </c>
      <c r="AY155" s="8" t="s">
        <v>158</v>
      </c>
      <c r="BE155" s="159">
        <f t="shared" si="24"/>
        <v>0</v>
      </c>
      <c r="BF155" s="159">
        <f t="shared" si="25"/>
        <v>0</v>
      </c>
      <c r="BG155" s="159">
        <f t="shared" si="26"/>
        <v>0</v>
      </c>
      <c r="BH155" s="159">
        <f t="shared" si="27"/>
        <v>0</v>
      </c>
      <c r="BI155" s="159">
        <f t="shared" si="28"/>
        <v>0</v>
      </c>
      <c r="BJ155" s="8" t="s">
        <v>80</v>
      </c>
      <c r="BK155" s="159">
        <f t="shared" si="29"/>
        <v>0</v>
      </c>
      <c r="BL155" s="8" t="s">
        <v>403</v>
      </c>
      <c r="BM155" s="158" t="s">
        <v>689</v>
      </c>
    </row>
    <row r="156" spans="1:65" s="25" customFormat="1" ht="24.2" customHeight="1">
      <c r="A156" s="21"/>
      <c r="B156" s="22"/>
      <c r="C156" s="148" t="s">
        <v>509</v>
      </c>
      <c r="D156" s="148" t="s">
        <v>160</v>
      </c>
      <c r="E156" s="149" t="s">
        <v>2042</v>
      </c>
      <c r="F156" s="150" t="s">
        <v>2043</v>
      </c>
      <c r="G156" s="151" t="s">
        <v>173</v>
      </c>
      <c r="H156" s="152">
        <v>24</v>
      </c>
      <c r="I156" s="1"/>
      <c r="J156" s="153">
        <f t="shared" si="20"/>
        <v>0</v>
      </c>
      <c r="K156" s="150" t="s">
        <v>1</v>
      </c>
      <c r="L156" s="22"/>
      <c r="M156" s="154" t="s">
        <v>1</v>
      </c>
      <c r="N156" s="155" t="s">
        <v>40</v>
      </c>
      <c r="O156" s="49"/>
      <c r="P156" s="156">
        <f t="shared" si="21"/>
        <v>0</v>
      </c>
      <c r="Q156" s="156">
        <v>0</v>
      </c>
      <c r="R156" s="156">
        <f t="shared" si="22"/>
        <v>0</v>
      </c>
      <c r="S156" s="156">
        <v>0</v>
      </c>
      <c r="T156" s="157">
        <f t="shared" si="23"/>
        <v>0</v>
      </c>
      <c r="U156" s="21"/>
      <c r="V156" s="21"/>
      <c r="W156" s="21"/>
      <c r="X156" s="21"/>
      <c r="Y156" s="21"/>
      <c r="Z156" s="21"/>
      <c r="AA156" s="21"/>
      <c r="AB156" s="21"/>
      <c r="AC156" s="21"/>
      <c r="AD156" s="21"/>
      <c r="AE156" s="21"/>
      <c r="AR156" s="158" t="s">
        <v>403</v>
      </c>
      <c r="AT156" s="158" t="s">
        <v>160</v>
      </c>
      <c r="AU156" s="158" t="s">
        <v>84</v>
      </c>
      <c r="AY156" s="8" t="s">
        <v>158</v>
      </c>
      <c r="BE156" s="159">
        <f t="shared" si="24"/>
        <v>0</v>
      </c>
      <c r="BF156" s="159">
        <f t="shared" si="25"/>
        <v>0</v>
      </c>
      <c r="BG156" s="159">
        <f t="shared" si="26"/>
        <v>0</v>
      </c>
      <c r="BH156" s="159">
        <f t="shared" si="27"/>
        <v>0</v>
      </c>
      <c r="BI156" s="159">
        <f t="shared" si="28"/>
        <v>0</v>
      </c>
      <c r="BJ156" s="8" t="s">
        <v>80</v>
      </c>
      <c r="BK156" s="159">
        <f t="shared" si="29"/>
        <v>0</v>
      </c>
      <c r="BL156" s="8" t="s">
        <v>403</v>
      </c>
      <c r="BM156" s="158" t="s">
        <v>701</v>
      </c>
    </row>
    <row r="157" spans="1:65" s="25" customFormat="1" ht="24.2" customHeight="1">
      <c r="A157" s="21"/>
      <c r="B157" s="22"/>
      <c r="C157" s="148" t="s">
        <v>513</v>
      </c>
      <c r="D157" s="148" t="s">
        <v>160</v>
      </c>
      <c r="E157" s="149" t="s">
        <v>2044</v>
      </c>
      <c r="F157" s="150" t="s">
        <v>2045</v>
      </c>
      <c r="G157" s="151" t="s">
        <v>173</v>
      </c>
      <c r="H157" s="152">
        <v>1</v>
      </c>
      <c r="I157" s="1"/>
      <c r="J157" s="153">
        <f t="shared" si="20"/>
        <v>0</v>
      </c>
      <c r="K157" s="150" t="s">
        <v>1</v>
      </c>
      <c r="L157" s="22"/>
      <c r="M157" s="154" t="s">
        <v>1</v>
      </c>
      <c r="N157" s="155" t="s">
        <v>40</v>
      </c>
      <c r="O157" s="49"/>
      <c r="P157" s="156">
        <f t="shared" si="21"/>
        <v>0</v>
      </c>
      <c r="Q157" s="156">
        <v>0</v>
      </c>
      <c r="R157" s="156">
        <f t="shared" si="22"/>
        <v>0</v>
      </c>
      <c r="S157" s="156">
        <v>0</v>
      </c>
      <c r="T157" s="157">
        <f t="shared" si="23"/>
        <v>0</v>
      </c>
      <c r="U157" s="21"/>
      <c r="V157" s="21"/>
      <c r="W157" s="21"/>
      <c r="X157" s="21"/>
      <c r="Y157" s="21"/>
      <c r="Z157" s="21"/>
      <c r="AA157" s="21"/>
      <c r="AB157" s="21"/>
      <c r="AC157" s="21"/>
      <c r="AD157" s="21"/>
      <c r="AE157" s="21"/>
      <c r="AR157" s="158" t="s">
        <v>403</v>
      </c>
      <c r="AT157" s="158" t="s">
        <v>160</v>
      </c>
      <c r="AU157" s="158" t="s">
        <v>84</v>
      </c>
      <c r="AY157" s="8" t="s">
        <v>158</v>
      </c>
      <c r="BE157" s="159">
        <f t="shared" si="24"/>
        <v>0</v>
      </c>
      <c r="BF157" s="159">
        <f t="shared" si="25"/>
        <v>0</v>
      </c>
      <c r="BG157" s="159">
        <f t="shared" si="26"/>
        <v>0</v>
      </c>
      <c r="BH157" s="159">
        <f t="shared" si="27"/>
        <v>0</v>
      </c>
      <c r="BI157" s="159">
        <f t="shared" si="28"/>
        <v>0</v>
      </c>
      <c r="BJ157" s="8" t="s">
        <v>80</v>
      </c>
      <c r="BK157" s="159">
        <f t="shared" si="29"/>
        <v>0</v>
      </c>
      <c r="BL157" s="8" t="s">
        <v>403</v>
      </c>
      <c r="BM157" s="158" t="s">
        <v>711</v>
      </c>
    </row>
    <row r="158" spans="1:65" s="25" customFormat="1" ht="24.2" customHeight="1">
      <c r="A158" s="21"/>
      <c r="B158" s="22"/>
      <c r="C158" s="148" t="s">
        <v>519</v>
      </c>
      <c r="D158" s="148" t="s">
        <v>160</v>
      </c>
      <c r="E158" s="149" t="s">
        <v>2046</v>
      </c>
      <c r="F158" s="150" t="s">
        <v>2047</v>
      </c>
      <c r="G158" s="151" t="s">
        <v>253</v>
      </c>
      <c r="H158" s="152">
        <v>5</v>
      </c>
      <c r="I158" s="1"/>
      <c r="J158" s="153">
        <f t="shared" si="20"/>
        <v>0</v>
      </c>
      <c r="K158" s="150" t="s">
        <v>1</v>
      </c>
      <c r="L158" s="22"/>
      <c r="M158" s="154" t="s">
        <v>1</v>
      </c>
      <c r="N158" s="155" t="s">
        <v>40</v>
      </c>
      <c r="O158" s="49"/>
      <c r="P158" s="156">
        <f t="shared" si="21"/>
        <v>0</v>
      </c>
      <c r="Q158" s="156">
        <v>0</v>
      </c>
      <c r="R158" s="156">
        <f t="shared" si="22"/>
        <v>0</v>
      </c>
      <c r="S158" s="156">
        <v>0</v>
      </c>
      <c r="T158" s="157">
        <f t="shared" si="23"/>
        <v>0</v>
      </c>
      <c r="U158" s="21"/>
      <c r="V158" s="21"/>
      <c r="W158" s="21"/>
      <c r="X158" s="21"/>
      <c r="Y158" s="21"/>
      <c r="Z158" s="21"/>
      <c r="AA158" s="21"/>
      <c r="AB158" s="21"/>
      <c r="AC158" s="21"/>
      <c r="AD158" s="21"/>
      <c r="AE158" s="21"/>
      <c r="AR158" s="158" t="s">
        <v>403</v>
      </c>
      <c r="AT158" s="158" t="s">
        <v>160</v>
      </c>
      <c r="AU158" s="158" t="s">
        <v>84</v>
      </c>
      <c r="AY158" s="8" t="s">
        <v>158</v>
      </c>
      <c r="BE158" s="159">
        <f t="shared" si="24"/>
        <v>0</v>
      </c>
      <c r="BF158" s="159">
        <f t="shared" si="25"/>
        <v>0</v>
      </c>
      <c r="BG158" s="159">
        <f t="shared" si="26"/>
        <v>0</v>
      </c>
      <c r="BH158" s="159">
        <f t="shared" si="27"/>
        <v>0</v>
      </c>
      <c r="BI158" s="159">
        <f t="shared" si="28"/>
        <v>0</v>
      </c>
      <c r="BJ158" s="8" t="s">
        <v>80</v>
      </c>
      <c r="BK158" s="159">
        <f t="shared" si="29"/>
        <v>0</v>
      </c>
      <c r="BL158" s="8" t="s">
        <v>403</v>
      </c>
      <c r="BM158" s="158" t="s">
        <v>726</v>
      </c>
    </row>
    <row r="159" spans="1:65" s="25" customFormat="1" ht="33" customHeight="1">
      <c r="A159" s="21"/>
      <c r="B159" s="22"/>
      <c r="C159" s="148" t="s">
        <v>523</v>
      </c>
      <c r="D159" s="148" t="s">
        <v>160</v>
      </c>
      <c r="E159" s="149" t="s">
        <v>2048</v>
      </c>
      <c r="F159" s="150" t="s">
        <v>2049</v>
      </c>
      <c r="G159" s="151" t="s">
        <v>253</v>
      </c>
      <c r="H159" s="152">
        <v>320</v>
      </c>
      <c r="I159" s="1"/>
      <c r="J159" s="153">
        <f t="shared" si="20"/>
        <v>0</v>
      </c>
      <c r="K159" s="150" t="s">
        <v>1</v>
      </c>
      <c r="L159" s="22"/>
      <c r="M159" s="154" t="s">
        <v>1</v>
      </c>
      <c r="N159" s="155" t="s">
        <v>40</v>
      </c>
      <c r="O159" s="49"/>
      <c r="P159" s="156">
        <f t="shared" si="21"/>
        <v>0</v>
      </c>
      <c r="Q159" s="156">
        <v>0</v>
      </c>
      <c r="R159" s="156">
        <f t="shared" si="22"/>
        <v>0</v>
      </c>
      <c r="S159" s="156">
        <v>0</v>
      </c>
      <c r="T159" s="157">
        <f t="shared" si="23"/>
        <v>0</v>
      </c>
      <c r="U159" s="21"/>
      <c r="V159" s="21"/>
      <c r="W159" s="21"/>
      <c r="X159" s="21"/>
      <c r="Y159" s="21"/>
      <c r="Z159" s="21"/>
      <c r="AA159" s="21"/>
      <c r="AB159" s="21"/>
      <c r="AC159" s="21"/>
      <c r="AD159" s="21"/>
      <c r="AE159" s="21"/>
      <c r="AR159" s="158" t="s">
        <v>403</v>
      </c>
      <c r="AT159" s="158" t="s">
        <v>160</v>
      </c>
      <c r="AU159" s="158" t="s">
        <v>84</v>
      </c>
      <c r="AY159" s="8" t="s">
        <v>158</v>
      </c>
      <c r="BE159" s="159">
        <f t="shared" si="24"/>
        <v>0</v>
      </c>
      <c r="BF159" s="159">
        <f t="shared" si="25"/>
        <v>0</v>
      </c>
      <c r="BG159" s="159">
        <f t="shared" si="26"/>
        <v>0</v>
      </c>
      <c r="BH159" s="159">
        <f t="shared" si="27"/>
        <v>0</v>
      </c>
      <c r="BI159" s="159">
        <f t="shared" si="28"/>
        <v>0</v>
      </c>
      <c r="BJ159" s="8" t="s">
        <v>80</v>
      </c>
      <c r="BK159" s="159">
        <f t="shared" si="29"/>
        <v>0</v>
      </c>
      <c r="BL159" s="8" t="s">
        <v>403</v>
      </c>
      <c r="BM159" s="158" t="s">
        <v>738</v>
      </c>
    </row>
    <row r="160" spans="1:65" s="25" customFormat="1" ht="24.2" customHeight="1">
      <c r="A160" s="21"/>
      <c r="B160" s="22"/>
      <c r="C160" s="148" t="s">
        <v>527</v>
      </c>
      <c r="D160" s="148" t="s">
        <v>160</v>
      </c>
      <c r="E160" s="149" t="s">
        <v>2001</v>
      </c>
      <c r="F160" s="150" t="s">
        <v>2050</v>
      </c>
      <c r="G160" s="151" t="s">
        <v>2051</v>
      </c>
      <c r="H160" s="152">
        <v>1</v>
      </c>
      <c r="I160" s="1"/>
      <c r="J160" s="153">
        <f t="shared" si="20"/>
        <v>0</v>
      </c>
      <c r="K160" s="150" t="s">
        <v>1</v>
      </c>
      <c r="L160" s="22"/>
      <c r="M160" s="154" t="s">
        <v>1</v>
      </c>
      <c r="N160" s="155" t="s">
        <v>40</v>
      </c>
      <c r="O160" s="49"/>
      <c r="P160" s="156">
        <f t="shared" si="21"/>
        <v>0</v>
      </c>
      <c r="Q160" s="156">
        <v>0</v>
      </c>
      <c r="R160" s="156">
        <f t="shared" si="22"/>
        <v>0</v>
      </c>
      <c r="S160" s="156">
        <v>0</v>
      </c>
      <c r="T160" s="157">
        <f t="shared" si="23"/>
        <v>0</v>
      </c>
      <c r="U160" s="21"/>
      <c r="V160" s="21"/>
      <c r="W160" s="21"/>
      <c r="X160" s="21"/>
      <c r="Y160" s="21"/>
      <c r="Z160" s="21"/>
      <c r="AA160" s="21"/>
      <c r="AB160" s="21"/>
      <c r="AC160" s="21"/>
      <c r="AD160" s="21"/>
      <c r="AE160" s="21"/>
      <c r="AR160" s="158" t="s">
        <v>403</v>
      </c>
      <c r="AT160" s="158" t="s">
        <v>160</v>
      </c>
      <c r="AU160" s="158" t="s">
        <v>84</v>
      </c>
      <c r="AY160" s="8" t="s">
        <v>158</v>
      </c>
      <c r="BE160" s="159">
        <f t="shared" si="24"/>
        <v>0</v>
      </c>
      <c r="BF160" s="159">
        <f t="shared" si="25"/>
        <v>0</v>
      </c>
      <c r="BG160" s="159">
        <f t="shared" si="26"/>
        <v>0</v>
      </c>
      <c r="BH160" s="159">
        <f t="shared" si="27"/>
        <v>0</v>
      </c>
      <c r="BI160" s="159">
        <f t="shared" si="28"/>
        <v>0</v>
      </c>
      <c r="BJ160" s="8" t="s">
        <v>80</v>
      </c>
      <c r="BK160" s="159">
        <f t="shared" si="29"/>
        <v>0</v>
      </c>
      <c r="BL160" s="8" t="s">
        <v>403</v>
      </c>
      <c r="BM160" s="158" t="s">
        <v>748</v>
      </c>
    </row>
    <row r="161" spans="1:65" s="135" customFormat="1" ht="22.7" customHeight="1">
      <c r="B161" s="136"/>
      <c r="D161" s="137" t="s">
        <v>74</v>
      </c>
      <c r="E161" s="146" t="s">
        <v>2052</v>
      </c>
      <c r="F161" s="146" t="s">
        <v>2053</v>
      </c>
      <c r="J161" s="147">
        <f>BK161</f>
        <v>0</v>
      </c>
      <c r="L161" s="136"/>
      <c r="M161" s="140"/>
      <c r="N161" s="141"/>
      <c r="O161" s="141"/>
      <c r="P161" s="142">
        <f>P162</f>
        <v>0</v>
      </c>
      <c r="Q161" s="141"/>
      <c r="R161" s="142">
        <f>R162</f>
        <v>0</v>
      </c>
      <c r="S161" s="141"/>
      <c r="T161" s="143">
        <f>T162</f>
        <v>0</v>
      </c>
      <c r="AR161" s="137" t="s">
        <v>84</v>
      </c>
      <c r="AT161" s="144" t="s">
        <v>74</v>
      </c>
      <c r="AU161" s="144" t="s">
        <v>80</v>
      </c>
      <c r="AY161" s="137" t="s">
        <v>158</v>
      </c>
      <c r="BK161" s="145">
        <f>BK162</f>
        <v>0</v>
      </c>
    </row>
    <row r="162" spans="1:65" s="25" customFormat="1" ht="24.2" customHeight="1">
      <c r="A162" s="21"/>
      <c r="B162" s="22"/>
      <c r="C162" s="148" t="s">
        <v>532</v>
      </c>
      <c r="D162" s="148" t="s">
        <v>160</v>
      </c>
      <c r="E162" s="149" t="s">
        <v>2054</v>
      </c>
      <c r="F162" s="150" t="s">
        <v>2055</v>
      </c>
      <c r="G162" s="151" t="s">
        <v>253</v>
      </c>
      <c r="H162" s="152">
        <v>5</v>
      </c>
      <c r="I162" s="1"/>
      <c r="J162" s="153">
        <f>ROUND(I162*H162,2)</f>
        <v>0</v>
      </c>
      <c r="K162" s="150" t="s">
        <v>1</v>
      </c>
      <c r="L162" s="22"/>
      <c r="M162" s="204" t="s">
        <v>1</v>
      </c>
      <c r="N162" s="205" t="s">
        <v>40</v>
      </c>
      <c r="O162" s="206"/>
      <c r="P162" s="207">
        <f>O162*H162</f>
        <v>0</v>
      </c>
      <c r="Q162" s="207">
        <v>0</v>
      </c>
      <c r="R162" s="207">
        <f>Q162*H162</f>
        <v>0</v>
      </c>
      <c r="S162" s="207">
        <v>0</v>
      </c>
      <c r="T162" s="208">
        <f>S162*H162</f>
        <v>0</v>
      </c>
      <c r="U162" s="21"/>
      <c r="V162" s="21"/>
      <c r="W162" s="21"/>
      <c r="X162" s="21"/>
      <c r="Y162" s="21"/>
      <c r="Z162" s="21"/>
      <c r="AA162" s="21"/>
      <c r="AB162" s="21"/>
      <c r="AC162" s="21"/>
      <c r="AD162" s="21"/>
      <c r="AE162" s="21"/>
      <c r="AR162" s="158" t="s">
        <v>403</v>
      </c>
      <c r="AT162" s="158" t="s">
        <v>160</v>
      </c>
      <c r="AU162" s="158" t="s">
        <v>84</v>
      </c>
      <c r="AY162" s="8" t="s">
        <v>158</v>
      </c>
      <c r="BE162" s="159">
        <f>IF(N162="základní",J162,0)</f>
        <v>0</v>
      </c>
      <c r="BF162" s="159">
        <f>IF(N162="snížená",J162,0)</f>
        <v>0</v>
      </c>
      <c r="BG162" s="159">
        <f>IF(N162="zákl. přenesená",J162,0)</f>
        <v>0</v>
      </c>
      <c r="BH162" s="159">
        <f>IF(N162="sníž. přenesená",J162,0)</f>
        <v>0</v>
      </c>
      <c r="BI162" s="159">
        <f>IF(N162="nulová",J162,0)</f>
        <v>0</v>
      </c>
      <c r="BJ162" s="8" t="s">
        <v>80</v>
      </c>
      <c r="BK162" s="159">
        <f>ROUND(I162*H162,2)</f>
        <v>0</v>
      </c>
      <c r="BL162" s="8" t="s">
        <v>403</v>
      </c>
      <c r="BM162" s="158" t="s">
        <v>773</v>
      </c>
    </row>
    <row r="163" spans="1:65" s="25" customFormat="1" ht="6.95" customHeight="1">
      <c r="A163" s="21"/>
      <c r="B163" s="37"/>
      <c r="C163" s="38"/>
      <c r="D163" s="38"/>
      <c r="E163" s="38"/>
      <c r="F163" s="38"/>
      <c r="G163" s="38"/>
      <c r="H163" s="38"/>
      <c r="I163" s="38"/>
      <c r="J163" s="38"/>
      <c r="K163" s="38"/>
      <c r="L163" s="22"/>
      <c r="M163" s="21"/>
      <c r="O163" s="21"/>
      <c r="P163" s="21"/>
      <c r="Q163" s="21"/>
      <c r="R163" s="21"/>
      <c r="S163" s="21"/>
      <c r="T163" s="21"/>
      <c r="U163" s="21"/>
      <c r="V163" s="21"/>
      <c r="W163" s="21"/>
      <c r="X163" s="21"/>
      <c r="Y163" s="21"/>
      <c r="Z163" s="21"/>
      <c r="AA163" s="21"/>
      <c r="AB163" s="21"/>
      <c r="AC163" s="21"/>
      <c r="AD163" s="21"/>
      <c r="AE163" s="21"/>
    </row>
  </sheetData>
  <sheetProtection password="C03B" sheet="1" objects="1" scenarios="1"/>
  <autoFilter ref="C123:K162"/>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1"/>
  <sheetViews>
    <sheetView showGridLines="0" workbookViewId="0">
      <selection activeCell="K62" sqref="K62"/>
    </sheetView>
  </sheetViews>
  <sheetFormatPr defaultRowHeight="11.25"/>
  <cols>
    <col min="1" max="1" width="8.33203125" style="7" customWidth="1"/>
    <col min="2" max="2" width="1.1640625" style="7" customWidth="1"/>
    <col min="3" max="3" width="4.1640625" style="7" customWidth="1"/>
    <col min="4" max="4" width="4.33203125" style="7" customWidth="1"/>
    <col min="5" max="5" width="17.1640625" style="7" customWidth="1"/>
    <col min="6" max="6" width="50.83203125" style="7" customWidth="1"/>
    <col min="7" max="7" width="7.5" style="7" customWidth="1"/>
    <col min="8" max="8" width="14" style="7" customWidth="1"/>
    <col min="9" max="9" width="15.83203125" style="7" customWidth="1"/>
    <col min="10" max="11" width="22.33203125" style="7" customWidth="1"/>
    <col min="12" max="12" width="9.33203125" style="7" customWidth="1"/>
    <col min="13" max="13" width="10.83203125" style="7" hidden="1" customWidth="1"/>
    <col min="14" max="14" width="9.33203125" style="7" hidden="1"/>
    <col min="15" max="20" width="14.1640625" style="7" hidden="1" customWidth="1"/>
    <col min="21" max="21" width="16.33203125" style="7" hidden="1" customWidth="1"/>
    <col min="22" max="22" width="12.33203125" style="7" customWidth="1"/>
    <col min="23" max="23" width="16.33203125" style="7" customWidth="1"/>
    <col min="24" max="24" width="12.33203125" style="7" customWidth="1"/>
    <col min="25" max="25" width="15" style="7" customWidth="1"/>
    <col min="26" max="26" width="11" style="7" customWidth="1"/>
    <col min="27" max="27" width="15" style="7" customWidth="1"/>
    <col min="28" max="28" width="16.33203125" style="7" customWidth="1"/>
    <col min="29" max="29" width="11" style="7" customWidth="1"/>
    <col min="30" max="30" width="15" style="7" customWidth="1"/>
    <col min="31" max="31" width="16.33203125" style="7" customWidth="1"/>
    <col min="32" max="43" width="9.33203125" style="7"/>
    <col min="44" max="65" width="9.33203125" style="7" hidden="1"/>
    <col min="66" max="16384" width="9.33203125" style="7"/>
  </cols>
  <sheetData>
    <row r="2" spans="1:46" ht="36.950000000000003" customHeight="1">
      <c r="L2" s="230" t="s">
        <v>5</v>
      </c>
      <c r="M2" s="231"/>
      <c r="N2" s="231"/>
      <c r="O2" s="231"/>
      <c r="P2" s="231"/>
      <c r="Q2" s="231"/>
      <c r="R2" s="231"/>
      <c r="S2" s="231"/>
      <c r="T2" s="231"/>
      <c r="U2" s="231"/>
      <c r="V2" s="231"/>
      <c r="AT2" s="8" t="s">
        <v>102</v>
      </c>
    </row>
    <row r="3" spans="1:46" ht="6.95" customHeight="1">
      <c r="B3" s="9"/>
      <c r="C3" s="10"/>
      <c r="D3" s="10"/>
      <c r="E3" s="10"/>
      <c r="F3" s="10"/>
      <c r="G3" s="10"/>
      <c r="H3" s="10"/>
      <c r="I3" s="10"/>
      <c r="J3" s="10"/>
      <c r="K3" s="10"/>
      <c r="L3" s="11"/>
      <c r="AT3" s="8" t="s">
        <v>84</v>
      </c>
    </row>
    <row r="4" spans="1:46" ht="24.95" customHeight="1">
      <c r="B4" s="11"/>
      <c r="D4" s="12" t="s">
        <v>115</v>
      </c>
      <c r="L4" s="11"/>
      <c r="M4" s="91" t="s">
        <v>10</v>
      </c>
      <c r="AT4" s="8" t="s">
        <v>3</v>
      </c>
    </row>
    <row r="5" spans="1:46" ht="6.95" customHeight="1">
      <c r="B5" s="11"/>
      <c r="L5" s="11"/>
    </row>
    <row r="6" spans="1:46" ht="12" customHeight="1">
      <c r="B6" s="11"/>
      <c r="D6" s="17" t="s">
        <v>15</v>
      </c>
      <c r="L6" s="11"/>
    </row>
    <row r="7" spans="1:46" ht="16.5" customHeight="1">
      <c r="B7" s="11"/>
      <c r="E7" s="258" t="str">
        <f>'Rekapitulace stavby'!K6</f>
        <v>SPŠ stavební Pardubice - rekonstrukce domova mládeže DM4</v>
      </c>
      <c r="F7" s="259"/>
      <c r="G7" s="259"/>
      <c r="H7" s="259"/>
      <c r="L7" s="11"/>
    </row>
    <row r="8" spans="1:46" ht="12" customHeight="1">
      <c r="B8" s="11"/>
      <c r="D8" s="17" t="s">
        <v>116</v>
      </c>
      <c r="L8" s="11"/>
    </row>
    <row r="9" spans="1:46" s="25" customFormat="1" ht="16.5" customHeight="1">
      <c r="A9" s="21"/>
      <c r="B9" s="22"/>
      <c r="C9" s="21"/>
      <c r="D9" s="21"/>
      <c r="E9" s="258" t="s">
        <v>1978</v>
      </c>
      <c r="F9" s="257"/>
      <c r="G9" s="257"/>
      <c r="H9" s="257"/>
      <c r="I9" s="21"/>
      <c r="J9" s="21"/>
      <c r="K9" s="21"/>
      <c r="L9" s="32"/>
      <c r="S9" s="21"/>
      <c r="T9" s="21"/>
      <c r="U9" s="21"/>
      <c r="V9" s="21"/>
      <c r="W9" s="21"/>
      <c r="X9" s="21"/>
      <c r="Y9" s="21"/>
      <c r="Z9" s="21"/>
      <c r="AA9" s="21"/>
      <c r="AB9" s="21"/>
      <c r="AC9" s="21"/>
      <c r="AD9" s="21"/>
      <c r="AE9" s="21"/>
    </row>
    <row r="10" spans="1:46" s="25" customFormat="1" ht="12" customHeight="1">
      <c r="A10" s="21"/>
      <c r="B10" s="22"/>
      <c r="C10" s="21"/>
      <c r="D10" s="17" t="s">
        <v>1979</v>
      </c>
      <c r="E10" s="21"/>
      <c r="F10" s="21"/>
      <c r="G10" s="21"/>
      <c r="H10" s="21"/>
      <c r="I10" s="21"/>
      <c r="J10" s="21"/>
      <c r="K10" s="21"/>
      <c r="L10" s="32"/>
      <c r="S10" s="21"/>
      <c r="T10" s="21"/>
      <c r="U10" s="21"/>
      <c r="V10" s="21"/>
      <c r="W10" s="21"/>
      <c r="X10" s="21"/>
      <c r="Y10" s="21"/>
      <c r="Z10" s="21"/>
      <c r="AA10" s="21"/>
      <c r="AB10" s="21"/>
      <c r="AC10" s="21"/>
      <c r="AD10" s="21"/>
      <c r="AE10" s="21"/>
    </row>
    <row r="11" spans="1:46" s="25" customFormat="1" ht="16.5" customHeight="1">
      <c r="A11" s="21"/>
      <c r="B11" s="22"/>
      <c r="C11" s="21"/>
      <c r="D11" s="21"/>
      <c r="E11" s="239" t="s">
        <v>2056</v>
      </c>
      <c r="F11" s="257"/>
      <c r="G11" s="257"/>
      <c r="H11" s="257"/>
      <c r="I11" s="21"/>
      <c r="J11" s="21"/>
      <c r="K11" s="21"/>
      <c r="L11" s="32"/>
      <c r="S11" s="21"/>
      <c r="T11" s="21"/>
      <c r="U11" s="21"/>
      <c r="V11" s="21"/>
      <c r="W11" s="21"/>
      <c r="X11" s="21"/>
      <c r="Y11" s="21"/>
      <c r="Z11" s="21"/>
      <c r="AA11" s="21"/>
      <c r="AB11" s="21"/>
      <c r="AC11" s="21"/>
      <c r="AD11" s="21"/>
      <c r="AE11" s="21"/>
    </row>
    <row r="12" spans="1:46" s="25" customFormat="1">
      <c r="A12" s="21"/>
      <c r="B12" s="22"/>
      <c r="C12" s="21"/>
      <c r="D12" s="21"/>
      <c r="E12" s="21"/>
      <c r="F12" s="21"/>
      <c r="G12" s="21"/>
      <c r="H12" s="21"/>
      <c r="I12" s="21"/>
      <c r="J12" s="21"/>
      <c r="K12" s="21"/>
      <c r="L12" s="32"/>
      <c r="S12" s="21"/>
      <c r="T12" s="21"/>
      <c r="U12" s="21"/>
      <c r="V12" s="21"/>
      <c r="W12" s="21"/>
      <c r="X12" s="21"/>
      <c r="Y12" s="21"/>
      <c r="Z12" s="21"/>
      <c r="AA12" s="21"/>
      <c r="AB12" s="21"/>
      <c r="AC12" s="21"/>
      <c r="AD12" s="21"/>
      <c r="AE12" s="21"/>
    </row>
    <row r="13" spans="1:46" s="25" customFormat="1" ht="12" customHeight="1">
      <c r="A13" s="21"/>
      <c r="B13" s="22"/>
      <c r="C13" s="21"/>
      <c r="D13" s="17" t="s">
        <v>17</v>
      </c>
      <c r="E13" s="21"/>
      <c r="F13" s="18" t="s">
        <v>1</v>
      </c>
      <c r="G13" s="21"/>
      <c r="H13" s="21"/>
      <c r="I13" s="17" t="s">
        <v>18</v>
      </c>
      <c r="J13" s="18" t="s">
        <v>1</v>
      </c>
      <c r="K13" s="21"/>
      <c r="L13" s="32"/>
      <c r="S13" s="21"/>
      <c r="T13" s="21"/>
      <c r="U13" s="21"/>
      <c r="V13" s="21"/>
      <c r="W13" s="21"/>
      <c r="X13" s="21"/>
      <c r="Y13" s="21"/>
      <c r="Z13" s="21"/>
      <c r="AA13" s="21"/>
      <c r="AB13" s="21"/>
      <c r="AC13" s="21"/>
      <c r="AD13" s="21"/>
      <c r="AE13" s="21"/>
    </row>
    <row r="14" spans="1:46" s="25" customFormat="1" ht="12" customHeight="1">
      <c r="A14" s="21"/>
      <c r="B14" s="22"/>
      <c r="C14" s="21"/>
      <c r="D14" s="17" t="s">
        <v>19</v>
      </c>
      <c r="E14" s="21"/>
      <c r="F14" s="18" t="s">
        <v>33</v>
      </c>
      <c r="G14" s="21"/>
      <c r="H14" s="21"/>
      <c r="I14" s="17" t="s">
        <v>21</v>
      </c>
      <c r="J14" s="92" t="str">
        <f>'Rekapitulace stavby'!AN8</f>
        <v>22. 9. 2020</v>
      </c>
      <c r="K14" s="21"/>
      <c r="L14" s="32"/>
      <c r="S14" s="21"/>
      <c r="T14" s="21"/>
      <c r="U14" s="21"/>
      <c r="V14" s="21"/>
      <c r="W14" s="21"/>
      <c r="X14" s="21"/>
      <c r="Y14" s="21"/>
      <c r="Z14" s="21"/>
      <c r="AA14" s="21"/>
      <c r="AB14" s="21"/>
      <c r="AC14" s="21"/>
      <c r="AD14" s="21"/>
      <c r="AE14" s="21"/>
    </row>
    <row r="15" spans="1:46" s="25" customFormat="1" ht="10.7" customHeight="1">
      <c r="A15" s="21"/>
      <c r="B15" s="22"/>
      <c r="C15" s="21"/>
      <c r="D15" s="21"/>
      <c r="E15" s="21"/>
      <c r="F15" s="21"/>
      <c r="G15" s="21"/>
      <c r="H15" s="21"/>
      <c r="I15" s="21"/>
      <c r="J15" s="21"/>
      <c r="K15" s="21"/>
      <c r="L15" s="32"/>
      <c r="S15" s="21"/>
      <c r="T15" s="21"/>
      <c r="U15" s="21"/>
      <c r="V15" s="21"/>
      <c r="W15" s="21"/>
      <c r="X15" s="21"/>
      <c r="Y15" s="21"/>
      <c r="Z15" s="21"/>
      <c r="AA15" s="21"/>
      <c r="AB15" s="21"/>
      <c r="AC15" s="21"/>
      <c r="AD15" s="21"/>
      <c r="AE15" s="21"/>
    </row>
    <row r="16" spans="1:46" s="25" customFormat="1" ht="12" customHeight="1">
      <c r="A16" s="21"/>
      <c r="B16" s="22"/>
      <c r="C16" s="21"/>
      <c r="D16" s="17" t="s">
        <v>23</v>
      </c>
      <c r="E16" s="21"/>
      <c r="F16" s="21"/>
      <c r="G16" s="21"/>
      <c r="H16" s="21"/>
      <c r="I16" s="17" t="s">
        <v>24</v>
      </c>
      <c r="J16" s="18" t="str">
        <f>IF('Rekapitulace stavby'!AN10="","",'Rekapitulace stavby'!AN10)</f>
        <v/>
      </c>
      <c r="K16" s="21"/>
      <c r="L16" s="32"/>
      <c r="S16" s="21"/>
      <c r="T16" s="21"/>
      <c r="U16" s="21"/>
      <c r="V16" s="21"/>
      <c r="W16" s="21"/>
      <c r="X16" s="21"/>
      <c r="Y16" s="21"/>
      <c r="Z16" s="21"/>
      <c r="AA16" s="21"/>
      <c r="AB16" s="21"/>
      <c r="AC16" s="21"/>
      <c r="AD16" s="21"/>
      <c r="AE16" s="21"/>
    </row>
    <row r="17" spans="1:31" s="25" customFormat="1" ht="18" customHeight="1">
      <c r="A17" s="21"/>
      <c r="B17" s="22"/>
      <c r="C17" s="21"/>
      <c r="D17" s="21"/>
      <c r="E17" s="18" t="str">
        <f>IF('Rekapitulace stavby'!E11="","",'Rekapitulace stavby'!E11)</f>
        <v>Pardubický kraj</v>
      </c>
      <c r="F17" s="21"/>
      <c r="G17" s="21"/>
      <c r="H17" s="21"/>
      <c r="I17" s="17" t="s">
        <v>26</v>
      </c>
      <c r="J17" s="18" t="str">
        <f>IF('Rekapitulace stavby'!AN11="","",'Rekapitulace stavby'!AN11)</f>
        <v/>
      </c>
      <c r="K17" s="21"/>
      <c r="L17" s="32"/>
      <c r="S17" s="21"/>
      <c r="T17" s="21"/>
      <c r="U17" s="21"/>
      <c r="V17" s="21"/>
      <c r="W17" s="21"/>
      <c r="X17" s="21"/>
      <c r="Y17" s="21"/>
      <c r="Z17" s="21"/>
      <c r="AA17" s="21"/>
      <c r="AB17" s="21"/>
      <c r="AC17" s="21"/>
      <c r="AD17" s="21"/>
      <c r="AE17" s="21"/>
    </row>
    <row r="18" spans="1:31" s="25" customFormat="1" ht="6.95" customHeight="1">
      <c r="A18" s="21"/>
      <c r="B18" s="22"/>
      <c r="C18" s="21"/>
      <c r="D18" s="21"/>
      <c r="E18" s="21"/>
      <c r="F18" s="21"/>
      <c r="G18" s="21"/>
      <c r="H18" s="21"/>
      <c r="I18" s="21"/>
      <c r="J18" s="21"/>
      <c r="K18" s="21"/>
      <c r="L18" s="32"/>
      <c r="S18" s="21"/>
      <c r="T18" s="21"/>
      <c r="U18" s="21"/>
      <c r="V18" s="21"/>
      <c r="W18" s="21"/>
      <c r="X18" s="21"/>
      <c r="Y18" s="21"/>
      <c r="Z18" s="21"/>
      <c r="AA18" s="21"/>
      <c r="AB18" s="21"/>
      <c r="AC18" s="21"/>
      <c r="AD18" s="21"/>
      <c r="AE18" s="21"/>
    </row>
    <row r="19" spans="1:31" s="25" customFormat="1" ht="12" customHeight="1">
      <c r="A19" s="21"/>
      <c r="B19" s="22"/>
      <c r="C19" s="21"/>
      <c r="D19" s="17" t="s">
        <v>27</v>
      </c>
      <c r="E19" s="21"/>
      <c r="F19" s="21"/>
      <c r="G19" s="21"/>
      <c r="H19" s="21"/>
      <c r="I19" s="17" t="s">
        <v>24</v>
      </c>
      <c r="J19" s="4" t="str">
        <f>'Rekapitulace stavby'!AN13</f>
        <v>Vyplň údaj</v>
      </c>
      <c r="K19" s="21"/>
      <c r="L19" s="32"/>
      <c r="S19" s="21"/>
      <c r="T19" s="21"/>
      <c r="U19" s="21"/>
      <c r="V19" s="21"/>
      <c r="W19" s="21"/>
      <c r="X19" s="21"/>
      <c r="Y19" s="21"/>
      <c r="Z19" s="21"/>
      <c r="AA19" s="21"/>
      <c r="AB19" s="21"/>
      <c r="AC19" s="21"/>
      <c r="AD19" s="21"/>
      <c r="AE19" s="21"/>
    </row>
    <row r="20" spans="1:31" s="25" customFormat="1" ht="18" customHeight="1">
      <c r="A20" s="21"/>
      <c r="B20" s="22"/>
      <c r="C20" s="21"/>
      <c r="D20" s="21"/>
      <c r="E20" s="263" t="s">
        <v>2272</v>
      </c>
      <c r="F20" s="261"/>
      <c r="G20" s="261"/>
      <c r="H20" s="261"/>
      <c r="I20" s="17" t="s">
        <v>26</v>
      </c>
      <c r="J20" s="4" t="str">
        <f>'Rekapitulace stavby'!AN14</f>
        <v>Vyplň údaj</v>
      </c>
      <c r="K20" s="21"/>
      <c r="L20" s="32"/>
      <c r="S20" s="21"/>
      <c r="T20" s="21"/>
      <c r="U20" s="21"/>
      <c r="V20" s="21"/>
      <c r="W20" s="21"/>
      <c r="X20" s="21"/>
      <c r="Y20" s="21"/>
      <c r="Z20" s="21"/>
      <c r="AA20" s="21"/>
      <c r="AB20" s="21"/>
      <c r="AC20" s="21"/>
      <c r="AD20" s="21"/>
      <c r="AE20" s="21"/>
    </row>
    <row r="21" spans="1:31" s="25" customFormat="1" ht="6.95" customHeight="1">
      <c r="A21" s="21"/>
      <c r="B21" s="22"/>
      <c r="C21" s="21"/>
      <c r="D21" s="21"/>
      <c r="E21" s="21"/>
      <c r="F21" s="21"/>
      <c r="G21" s="21"/>
      <c r="H21" s="21"/>
      <c r="I21" s="21"/>
      <c r="J21" s="21"/>
      <c r="K21" s="21"/>
      <c r="L21" s="32"/>
      <c r="S21" s="21"/>
      <c r="T21" s="21"/>
      <c r="U21" s="21"/>
      <c r="V21" s="21"/>
      <c r="W21" s="21"/>
      <c r="X21" s="21"/>
      <c r="Y21" s="21"/>
      <c r="Z21" s="21"/>
      <c r="AA21" s="21"/>
      <c r="AB21" s="21"/>
      <c r="AC21" s="21"/>
      <c r="AD21" s="21"/>
      <c r="AE21" s="21"/>
    </row>
    <row r="22" spans="1:31" s="25" customFormat="1" ht="12" customHeight="1">
      <c r="A22" s="21"/>
      <c r="B22" s="22"/>
      <c r="C22" s="21"/>
      <c r="D22" s="17" t="s">
        <v>29</v>
      </c>
      <c r="E22" s="21"/>
      <c r="F22" s="21"/>
      <c r="G22" s="21"/>
      <c r="H22" s="21"/>
      <c r="I22" s="17" t="s">
        <v>24</v>
      </c>
      <c r="J22" s="18" t="str">
        <f>IF('Rekapitulace stavby'!AN16="","",'Rekapitulace stavby'!AN16)</f>
        <v/>
      </c>
      <c r="K22" s="21"/>
      <c r="L22" s="32"/>
      <c r="S22" s="21"/>
      <c r="T22" s="21"/>
      <c r="U22" s="21"/>
      <c r="V22" s="21"/>
      <c r="W22" s="21"/>
      <c r="X22" s="21"/>
      <c r="Y22" s="21"/>
      <c r="Z22" s="21"/>
      <c r="AA22" s="21"/>
      <c r="AB22" s="21"/>
      <c r="AC22" s="21"/>
      <c r="AD22" s="21"/>
      <c r="AE22" s="21"/>
    </row>
    <row r="23" spans="1:31" s="25" customFormat="1" ht="18" customHeight="1">
      <c r="A23" s="21"/>
      <c r="B23" s="22"/>
      <c r="C23" s="21"/>
      <c r="D23" s="21"/>
      <c r="E23" s="18" t="str">
        <f>IF('Rekapitulace stavby'!E17="","",'Rekapitulace stavby'!E17)</f>
        <v>astalon s.r.o. Pardubice</v>
      </c>
      <c r="F23" s="21"/>
      <c r="G23" s="21"/>
      <c r="H23" s="21"/>
      <c r="I23" s="17" t="s">
        <v>26</v>
      </c>
      <c r="J23" s="18" t="str">
        <f>IF('Rekapitulace stavby'!AN17="","",'Rekapitulace stavby'!AN17)</f>
        <v/>
      </c>
      <c r="K23" s="21"/>
      <c r="L23" s="32"/>
      <c r="S23" s="21"/>
      <c r="T23" s="21"/>
      <c r="U23" s="21"/>
      <c r="V23" s="21"/>
      <c r="W23" s="21"/>
      <c r="X23" s="21"/>
      <c r="Y23" s="21"/>
      <c r="Z23" s="21"/>
      <c r="AA23" s="21"/>
      <c r="AB23" s="21"/>
      <c r="AC23" s="21"/>
      <c r="AD23" s="21"/>
      <c r="AE23" s="21"/>
    </row>
    <row r="24" spans="1:31" s="25" customFormat="1" ht="6.95" customHeight="1">
      <c r="A24" s="21"/>
      <c r="B24" s="22"/>
      <c r="C24" s="21"/>
      <c r="D24" s="21"/>
      <c r="E24" s="21"/>
      <c r="F24" s="21"/>
      <c r="G24" s="21"/>
      <c r="H24" s="21"/>
      <c r="I24" s="21"/>
      <c r="J24" s="21"/>
      <c r="K24" s="21"/>
      <c r="L24" s="32"/>
      <c r="S24" s="21"/>
      <c r="T24" s="21"/>
      <c r="U24" s="21"/>
      <c r="V24" s="21"/>
      <c r="W24" s="21"/>
      <c r="X24" s="21"/>
      <c r="Y24" s="21"/>
      <c r="Z24" s="21"/>
      <c r="AA24" s="21"/>
      <c r="AB24" s="21"/>
      <c r="AC24" s="21"/>
      <c r="AD24" s="21"/>
      <c r="AE24" s="21"/>
    </row>
    <row r="25" spans="1:31" s="25" customFormat="1" ht="12" customHeight="1">
      <c r="A25" s="21"/>
      <c r="B25" s="22"/>
      <c r="C25" s="21"/>
      <c r="D25" s="17" t="s">
        <v>32</v>
      </c>
      <c r="E25" s="21"/>
      <c r="F25" s="21"/>
      <c r="G25" s="21"/>
      <c r="H25" s="21"/>
      <c r="I25" s="17" t="s">
        <v>24</v>
      </c>
      <c r="J25" s="18" t="str">
        <f>IF('Rekapitulace stavby'!AN19="","",'Rekapitulace stavby'!AN19)</f>
        <v/>
      </c>
      <c r="K25" s="21"/>
      <c r="L25" s="32"/>
      <c r="S25" s="21"/>
      <c r="T25" s="21"/>
      <c r="U25" s="21"/>
      <c r="V25" s="21"/>
      <c r="W25" s="21"/>
      <c r="X25" s="21"/>
      <c r="Y25" s="21"/>
      <c r="Z25" s="21"/>
      <c r="AA25" s="21"/>
      <c r="AB25" s="21"/>
      <c r="AC25" s="21"/>
      <c r="AD25" s="21"/>
      <c r="AE25" s="21"/>
    </row>
    <row r="26" spans="1:31" s="25" customFormat="1" ht="18" customHeight="1">
      <c r="A26" s="21"/>
      <c r="B26" s="22"/>
      <c r="C26" s="21"/>
      <c r="D26" s="21"/>
      <c r="E26" s="18" t="str">
        <f>IF('Rekapitulace stavby'!E20="","",'Rekapitulace stavby'!E20)</f>
        <v xml:space="preserve"> </v>
      </c>
      <c r="F26" s="21"/>
      <c r="G26" s="21"/>
      <c r="H26" s="21"/>
      <c r="I26" s="17" t="s">
        <v>26</v>
      </c>
      <c r="J26" s="18" t="str">
        <f>IF('Rekapitulace stavby'!AN20="","",'Rekapitulace stavby'!AN20)</f>
        <v/>
      </c>
      <c r="K26" s="21"/>
      <c r="L26" s="32"/>
      <c r="S26" s="21"/>
      <c r="T26" s="21"/>
      <c r="U26" s="21"/>
      <c r="V26" s="21"/>
      <c r="W26" s="21"/>
      <c r="X26" s="21"/>
      <c r="Y26" s="21"/>
      <c r="Z26" s="21"/>
      <c r="AA26" s="21"/>
      <c r="AB26" s="21"/>
      <c r="AC26" s="21"/>
      <c r="AD26" s="21"/>
      <c r="AE26" s="21"/>
    </row>
    <row r="27" spans="1:31" s="25" customFormat="1" ht="6.95" customHeight="1">
      <c r="A27" s="21"/>
      <c r="B27" s="22"/>
      <c r="C27" s="21"/>
      <c r="D27" s="21"/>
      <c r="E27" s="21"/>
      <c r="F27" s="21"/>
      <c r="G27" s="21"/>
      <c r="H27" s="21"/>
      <c r="I27" s="21"/>
      <c r="J27" s="21"/>
      <c r="K27" s="21"/>
      <c r="L27" s="32"/>
      <c r="S27" s="21"/>
      <c r="T27" s="21"/>
      <c r="U27" s="21"/>
      <c r="V27" s="21"/>
      <c r="W27" s="21"/>
      <c r="X27" s="21"/>
      <c r="Y27" s="21"/>
      <c r="Z27" s="21"/>
      <c r="AA27" s="21"/>
      <c r="AB27" s="21"/>
      <c r="AC27" s="21"/>
      <c r="AD27" s="21"/>
      <c r="AE27" s="21"/>
    </row>
    <row r="28" spans="1:31" s="25" customFormat="1" ht="12" customHeight="1">
      <c r="A28" s="21"/>
      <c r="B28" s="22"/>
      <c r="C28" s="21"/>
      <c r="D28" s="17" t="s">
        <v>34</v>
      </c>
      <c r="E28" s="21"/>
      <c r="F28" s="21"/>
      <c r="G28" s="21"/>
      <c r="H28" s="21"/>
      <c r="I28" s="21"/>
      <c r="J28" s="21"/>
      <c r="K28" s="21"/>
      <c r="L28" s="32"/>
      <c r="S28" s="21"/>
      <c r="T28" s="21"/>
      <c r="U28" s="21"/>
      <c r="V28" s="21"/>
      <c r="W28" s="21"/>
      <c r="X28" s="21"/>
      <c r="Y28" s="21"/>
      <c r="Z28" s="21"/>
      <c r="AA28" s="21"/>
      <c r="AB28" s="21"/>
      <c r="AC28" s="21"/>
      <c r="AD28" s="21"/>
      <c r="AE28" s="21"/>
    </row>
    <row r="29" spans="1:31" s="96" customFormat="1" ht="16.5" customHeight="1">
      <c r="A29" s="93"/>
      <c r="B29" s="94"/>
      <c r="C29" s="93"/>
      <c r="D29" s="93"/>
      <c r="E29" s="251" t="s">
        <v>1</v>
      </c>
      <c r="F29" s="251"/>
      <c r="G29" s="251"/>
      <c r="H29" s="251"/>
      <c r="I29" s="93"/>
      <c r="J29" s="93"/>
      <c r="K29" s="93"/>
      <c r="L29" s="95"/>
      <c r="S29" s="93"/>
      <c r="T29" s="93"/>
      <c r="U29" s="93"/>
      <c r="V29" s="93"/>
      <c r="W29" s="93"/>
      <c r="X29" s="93"/>
      <c r="Y29" s="93"/>
      <c r="Z29" s="93"/>
      <c r="AA29" s="93"/>
      <c r="AB29" s="93"/>
      <c r="AC29" s="93"/>
      <c r="AD29" s="93"/>
      <c r="AE29" s="93"/>
    </row>
    <row r="30" spans="1:31" s="25" customFormat="1" ht="6.95" customHeight="1">
      <c r="A30" s="21"/>
      <c r="B30" s="22"/>
      <c r="C30" s="21"/>
      <c r="D30" s="21"/>
      <c r="E30" s="21"/>
      <c r="F30" s="21"/>
      <c r="G30" s="21"/>
      <c r="H30" s="21"/>
      <c r="I30" s="21"/>
      <c r="J30" s="21"/>
      <c r="K30" s="21"/>
      <c r="L30" s="32"/>
      <c r="S30" s="21"/>
      <c r="T30" s="21"/>
      <c r="U30" s="21"/>
      <c r="V30" s="21"/>
      <c r="W30" s="21"/>
      <c r="X30" s="21"/>
      <c r="Y30" s="21"/>
      <c r="Z30" s="21"/>
      <c r="AA30" s="21"/>
      <c r="AB30" s="21"/>
      <c r="AC30" s="21"/>
      <c r="AD30" s="21"/>
      <c r="AE30" s="21"/>
    </row>
    <row r="31" spans="1:31" s="25" customFormat="1" ht="6.95" customHeight="1">
      <c r="A31" s="21"/>
      <c r="B31" s="22"/>
      <c r="C31" s="21"/>
      <c r="D31" s="57"/>
      <c r="E31" s="57"/>
      <c r="F31" s="57"/>
      <c r="G31" s="57"/>
      <c r="H31" s="57"/>
      <c r="I31" s="57"/>
      <c r="J31" s="57"/>
      <c r="K31" s="57"/>
      <c r="L31" s="32"/>
      <c r="S31" s="21"/>
      <c r="T31" s="21"/>
      <c r="U31" s="21"/>
      <c r="V31" s="21"/>
      <c r="W31" s="21"/>
      <c r="X31" s="21"/>
      <c r="Y31" s="21"/>
      <c r="Z31" s="21"/>
      <c r="AA31" s="21"/>
      <c r="AB31" s="21"/>
      <c r="AC31" s="21"/>
      <c r="AD31" s="21"/>
      <c r="AE31" s="21"/>
    </row>
    <row r="32" spans="1:31" s="25" customFormat="1" ht="25.35" customHeight="1">
      <c r="A32" s="21"/>
      <c r="B32" s="22"/>
      <c r="C32" s="21"/>
      <c r="D32" s="97" t="s">
        <v>35</v>
      </c>
      <c r="E32" s="21"/>
      <c r="F32" s="21"/>
      <c r="G32" s="21"/>
      <c r="H32" s="21"/>
      <c r="I32" s="21"/>
      <c r="J32" s="98">
        <f>ROUND(J123, 2)</f>
        <v>0</v>
      </c>
      <c r="K32" s="21"/>
      <c r="L32" s="32"/>
      <c r="S32" s="21"/>
      <c r="T32" s="21"/>
      <c r="U32" s="21"/>
      <c r="V32" s="21"/>
      <c r="W32" s="21"/>
      <c r="X32" s="21"/>
      <c r="Y32" s="21"/>
      <c r="Z32" s="21"/>
      <c r="AA32" s="21"/>
      <c r="AB32" s="21"/>
      <c r="AC32" s="21"/>
      <c r="AD32" s="21"/>
      <c r="AE32" s="21"/>
    </row>
    <row r="33" spans="1:31" s="25" customFormat="1" ht="6.95" customHeight="1">
      <c r="A33" s="21"/>
      <c r="B33" s="22"/>
      <c r="C33" s="21"/>
      <c r="D33" s="57"/>
      <c r="E33" s="57"/>
      <c r="F33" s="57"/>
      <c r="G33" s="57"/>
      <c r="H33" s="57"/>
      <c r="I33" s="57"/>
      <c r="J33" s="57"/>
      <c r="K33" s="57"/>
      <c r="L33" s="32"/>
      <c r="S33" s="21"/>
      <c r="T33" s="21"/>
      <c r="U33" s="21"/>
      <c r="V33" s="21"/>
      <c r="W33" s="21"/>
      <c r="X33" s="21"/>
      <c r="Y33" s="21"/>
      <c r="Z33" s="21"/>
      <c r="AA33" s="21"/>
      <c r="AB33" s="21"/>
      <c r="AC33" s="21"/>
      <c r="AD33" s="21"/>
      <c r="AE33" s="21"/>
    </row>
    <row r="34" spans="1:31" s="25" customFormat="1" ht="14.45" customHeight="1">
      <c r="A34" s="21"/>
      <c r="B34" s="22"/>
      <c r="C34" s="21"/>
      <c r="D34" s="21"/>
      <c r="E34" s="21"/>
      <c r="F34" s="99" t="s">
        <v>37</v>
      </c>
      <c r="G34" s="21"/>
      <c r="H34" s="21"/>
      <c r="I34" s="99" t="s">
        <v>36</v>
      </c>
      <c r="J34" s="99" t="s">
        <v>38</v>
      </c>
      <c r="K34" s="21"/>
      <c r="L34" s="32"/>
      <c r="S34" s="21"/>
      <c r="T34" s="21"/>
      <c r="U34" s="21"/>
      <c r="V34" s="21"/>
      <c r="W34" s="21"/>
      <c r="X34" s="21"/>
      <c r="Y34" s="21"/>
      <c r="Z34" s="21"/>
      <c r="AA34" s="21"/>
      <c r="AB34" s="21"/>
      <c r="AC34" s="21"/>
      <c r="AD34" s="21"/>
      <c r="AE34" s="21"/>
    </row>
    <row r="35" spans="1:31" s="25" customFormat="1" ht="14.45" customHeight="1">
      <c r="A35" s="21"/>
      <c r="B35" s="22"/>
      <c r="C35" s="21"/>
      <c r="D35" s="100" t="s">
        <v>39</v>
      </c>
      <c r="E35" s="17" t="s">
        <v>40</v>
      </c>
      <c r="F35" s="101">
        <f>ROUND((SUM(BE123:BE150)),  2)</f>
        <v>0</v>
      </c>
      <c r="G35" s="21"/>
      <c r="H35" s="21"/>
      <c r="I35" s="102">
        <v>0.21</v>
      </c>
      <c r="J35" s="101">
        <f>ROUND(((SUM(BE123:BE150))*I35),  2)</f>
        <v>0</v>
      </c>
      <c r="K35" s="21"/>
      <c r="L35" s="32"/>
      <c r="S35" s="21"/>
      <c r="T35" s="21"/>
      <c r="U35" s="21"/>
      <c r="V35" s="21"/>
      <c r="W35" s="21"/>
      <c r="X35" s="21"/>
      <c r="Y35" s="21"/>
      <c r="Z35" s="21"/>
      <c r="AA35" s="21"/>
      <c r="AB35" s="21"/>
      <c r="AC35" s="21"/>
      <c r="AD35" s="21"/>
      <c r="AE35" s="21"/>
    </row>
    <row r="36" spans="1:31" s="25" customFormat="1" ht="14.45" customHeight="1">
      <c r="A36" s="21"/>
      <c r="B36" s="22"/>
      <c r="C36" s="21"/>
      <c r="D36" s="21"/>
      <c r="E36" s="17" t="s">
        <v>41</v>
      </c>
      <c r="F36" s="101">
        <f>ROUND((SUM(BF123:BF150)),  2)</f>
        <v>0</v>
      </c>
      <c r="G36" s="21"/>
      <c r="H36" s="21"/>
      <c r="I36" s="102">
        <v>0.15</v>
      </c>
      <c r="J36" s="101">
        <f>ROUND(((SUM(BF123:BF150))*I36),  2)</f>
        <v>0</v>
      </c>
      <c r="K36" s="21"/>
      <c r="L36" s="32"/>
      <c r="S36" s="21"/>
      <c r="T36" s="21"/>
      <c r="U36" s="21"/>
      <c r="V36" s="21"/>
      <c r="W36" s="21"/>
      <c r="X36" s="21"/>
      <c r="Y36" s="21"/>
      <c r="Z36" s="21"/>
      <c r="AA36" s="21"/>
      <c r="AB36" s="21"/>
      <c r="AC36" s="21"/>
      <c r="AD36" s="21"/>
      <c r="AE36" s="21"/>
    </row>
    <row r="37" spans="1:31" s="25" customFormat="1" ht="14.45" hidden="1" customHeight="1">
      <c r="A37" s="21"/>
      <c r="B37" s="22"/>
      <c r="C37" s="21"/>
      <c r="D37" s="21"/>
      <c r="E37" s="17" t="s">
        <v>42</v>
      </c>
      <c r="F37" s="101">
        <f>ROUND((SUM(BG123:BG150)),  2)</f>
        <v>0</v>
      </c>
      <c r="G37" s="21"/>
      <c r="H37" s="21"/>
      <c r="I37" s="102">
        <v>0.21</v>
      </c>
      <c r="J37" s="101">
        <f>0</f>
        <v>0</v>
      </c>
      <c r="K37" s="21"/>
      <c r="L37" s="32"/>
      <c r="S37" s="21"/>
      <c r="T37" s="21"/>
      <c r="U37" s="21"/>
      <c r="V37" s="21"/>
      <c r="W37" s="21"/>
      <c r="X37" s="21"/>
      <c r="Y37" s="21"/>
      <c r="Z37" s="21"/>
      <c r="AA37" s="21"/>
      <c r="AB37" s="21"/>
      <c r="AC37" s="21"/>
      <c r="AD37" s="21"/>
      <c r="AE37" s="21"/>
    </row>
    <row r="38" spans="1:31" s="25" customFormat="1" ht="14.45" hidden="1" customHeight="1">
      <c r="A38" s="21"/>
      <c r="B38" s="22"/>
      <c r="C38" s="21"/>
      <c r="D38" s="21"/>
      <c r="E38" s="17" t="s">
        <v>43</v>
      </c>
      <c r="F38" s="101">
        <f>ROUND((SUM(BH123:BH150)),  2)</f>
        <v>0</v>
      </c>
      <c r="G38" s="21"/>
      <c r="H38" s="21"/>
      <c r="I38" s="102">
        <v>0.15</v>
      </c>
      <c r="J38" s="101">
        <f>0</f>
        <v>0</v>
      </c>
      <c r="K38" s="21"/>
      <c r="L38" s="32"/>
      <c r="S38" s="21"/>
      <c r="T38" s="21"/>
      <c r="U38" s="21"/>
      <c r="V38" s="21"/>
      <c r="W38" s="21"/>
      <c r="X38" s="21"/>
      <c r="Y38" s="21"/>
      <c r="Z38" s="21"/>
      <c r="AA38" s="21"/>
      <c r="AB38" s="21"/>
      <c r="AC38" s="21"/>
      <c r="AD38" s="21"/>
      <c r="AE38" s="21"/>
    </row>
    <row r="39" spans="1:31" s="25" customFormat="1" ht="14.45" hidden="1" customHeight="1">
      <c r="A39" s="21"/>
      <c r="B39" s="22"/>
      <c r="C39" s="21"/>
      <c r="D39" s="21"/>
      <c r="E39" s="17" t="s">
        <v>44</v>
      </c>
      <c r="F39" s="101">
        <f>ROUND((SUM(BI123:BI150)),  2)</f>
        <v>0</v>
      </c>
      <c r="G39" s="21"/>
      <c r="H39" s="21"/>
      <c r="I39" s="102">
        <v>0</v>
      </c>
      <c r="J39" s="101">
        <f>0</f>
        <v>0</v>
      </c>
      <c r="K39" s="21"/>
      <c r="L39" s="32"/>
      <c r="S39" s="21"/>
      <c r="T39" s="21"/>
      <c r="U39" s="21"/>
      <c r="V39" s="21"/>
      <c r="W39" s="21"/>
      <c r="X39" s="21"/>
      <c r="Y39" s="21"/>
      <c r="Z39" s="21"/>
      <c r="AA39" s="21"/>
      <c r="AB39" s="21"/>
      <c r="AC39" s="21"/>
      <c r="AD39" s="21"/>
      <c r="AE39" s="21"/>
    </row>
    <row r="40" spans="1:31" s="25" customFormat="1" ht="6.95" customHeight="1">
      <c r="A40" s="21"/>
      <c r="B40" s="22"/>
      <c r="C40" s="21"/>
      <c r="D40" s="21"/>
      <c r="E40" s="21"/>
      <c r="F40" s="21"/>
      <c r="G40" s="21"/>
      <c r="H40" s="21"/>
      <c r="I40" s="21"/>
      <c r="J40" s="21"/>
      <c r="K40" s="21"/>
      <c r="L40" s="32"/>
      <c r="S40" s="21"/>
      <c r="T40" s="21"/>
      <c r="U40" s="21"/>
      <c r="V40" s="21"/>
      <c r="W40" s="21"/>
      <c r="X40" s="21"/>
      <c r="Y40" s="21"/>
      <c r="Z40" s="21"/>
      <c r="AA40" s="21"/>
      <c r="AB40" s="21"/>
      <c r="AC40" s="21"/>
      <c r="AD40" s="21"/>
      <c r="AE40" s="21"/>
    </row>
    <row r="41" spans="1:31" s="25" customFormat="1" ht="25.35" customHeight="1">
      <c r="A41" s="21"/>
      <c r="B41" s="22"/>
      <c r="C41" s="103"/>
      <c r="D41" s="104" t="s">
        <v>45</v>
      </c>
      <c r="E41" s="51"/>
      <c r="F41" s="51"/>
      <c r="G41" s="105" t="s">
        <v>46</v>
      </c>
      <c r="H41" s="106" t="s">
        <v>47</v>
      </c>
      <c r="I41" s="51"/>
      <c r="J41" s="107">
        <f>SUM(J32:J39)</f>
        <v>0</v>
      </c>
      <c r="K41" s="108"/>
      <c r="L41" s="32"/>
      <c r="S41" s="21"/>
      <c r="T41" s="21"/>
      <c r="U41" s="21"/>
      <c r="V41" s="21"/>
      <c r="W41" s="21"/>
      <c r="X41" s="21"/>
      <c r="Y41" s="21"/>
      <c r="Z41" s="21"/>
      <c r="AA41" s="21"/>
      <c r="AB41" s="21"/>
      <c r="AC41" s="21"/>
      <c r="AD41" s="21"/>
      <c r="AE41" s="21"/>
    </row>
    <row r="42" spans="1:31" s="25" customFormat="1" ht="14.45" customHeight="1">
      <c r="A42" s="21"/>
      <c r="B42" s="22"/>
      <c r="C42" s="21"/>
      <c r="D42" s="21"/>
      <c r="E42" s="21"/>
      <c r="F42" s="21"/>
      <c r="G42" s="21"/>
      <c r="H42" s="21"/>
      <c r="I42" s="21"/>
      <c r="J42" s="21"/>
      <c r="K42" s="21"/>
      <c r="L42" s="32"/>
      <c r="S42" s="21"/>
      <c r="T42" s="21"/>
      <c r="U42" s="21"/>
      <c r="V42" s="21"/>
      <c r="W42" s="21"/>
      <c r="X42" s="21"/>
      <c r="Y42" s="21"/>
      <c r="Z42" s="21"/>
      <c r="AA42" s="21"/>
      <c r="AB42" s="21"/>
      <c r="AC42" s="21"/>
      <c r="AD42" s="21"/>
      <c r="AE42" s="21"/>
    </row>
    <row r="43" spans="1:31" ht="14.45" customHeight="1">
      <c r="B43" s="11"/>
      <c r="L43" s="11"/>
    </row>
    <row r="44" spans="1:31" ht="14.45" customHeight="1">
      <c r="B44" s="11"/>
      <c r="L44" s="11"/>
    </row>
    <row r="45" spans="1:31" ht="14.45" customHeight="1">
      <c r="B45" s="11"/>
      <c r="L45" s="11"/>
    </row>
    <row r="46" spans="1:31" ht="14.45" customHeight="1">
      <c r="B46" s="11"/>
      <c r="L46" s="11"/>
    </row>
    <row r="47" spans="1:31" ht="14.45" customHeight="1">
      <c r="B47" s="11"/>
      <c r="L47" s="11"/>
    </row>
    <row r="48" spans="1:31" ht="14.45" customHeight="1">
      <c r="B48" s="11"/>
      <c r="L48" s="11"/>
    </row>
    <row r="49" spans="1:31" ht="14.45" customHeight="1">
      <c r="B49" s="11"/>
      <c r="L49" s="11"/>
    </row>
    <row r="50" spans="1:31" s="25" customFormat="1" ht="14.45" customHeight="1">
      <c r="B50" s="32"/>
      <c r="D50" s="33" t="s">
        <v>48</v>
      </c>
      <c r="E50" s="34"/>
      <c r="F50" s="34"/>
      <c r="G50" s="33" t="s">
        <v>49</v>
      </c>
      <c r="H50" s="34"/>
      <c r="I50" s="34"/>
      <c r="J50" s="34"/>
      <c r="K50" s="34"/>
      <c r="L50" s="32"/>
    </row>
    <row r="51" spans="1:31">
      <c r="B51" s="11"/>
      <c r="L51" s="11"/>
    </row>
    <row r="52" spans="1:31">
      <c r="B52" s="11"/>
      <c r="L52" s="11"/>
    </row>
    <row r="53" spans="1:31">
      <c r="B53" s="11"/>
      <c r="L53" s="11"/>
    </row>
    <row r="54" spans="1:31">
      <c r="B54" s="11"/>
      <c r="L54" s="11"/>
    </row>
    <row r="55" spans="1:31">
      <c r="B55" s="11"/>
      <c r="L55" s="11"/>
    </row>
    <row r="56" spans="1:31">
      <c r="B56" s="11"/>
      <c r="L56" s="11"/>
    </row>
    <row r="57" spans="1:31">
      <c r="B57" s="11"/>
      <c r="L57" s="11"/>
    </row>
    <row r="58" spans="1:31">
      <c r="B58" s="11"/>
      <c r="L58" s="11"/>
    </row>
    <row r="59" spans="1:31">
      <c r="B59" s="11"/>
      <c r="L59" s="11"/>
    </row>
    <row r="60" spans="1:31">
      <c r="B60" s="11"/>
      <c r="L60" s="11"/>
    </row>
    <row r="61" spans="1:31" s="25" customFormat="1" ht="12.75">
      <c r="A61" s="21"/>
      <c r="B61" s="22"/>
      <c r="C61" s="21"/>
      <c r="D61" s="35" t="s">
        <v>50</v>
      </c>
      <c r="E61" s="24"/>
      <c r="F61" s="109" t="s">
        <v>51</v>
      </c>
      <c r="G61" s="35" t="s">
        <v>50</v>
      </c>
      <c r="H61" s="24"/>
      <c r="I61" s="24"/>
      <c r="J61" s="110" t="s">
        <v>51</v>
      </c>
      <c r="K61" s="24"/>
      <c r="L61" s="32"/>
      <c r="S61" s="21"/>
      <c r="T61" s="21"/>
      <c r="U61" s="21"/>
      <c r="V61" s="21"/>
      <c r="W61" s="21"/>
      <c r="X61" s="21"/>
      <c r="Y61" s="21"/>
      <c r="Z61" s="21"/>
      <c r="AA61" s="21"/>
      <c r="AB61" s="21"/>
      <c r="AC61" s="21"/>
      <c r="AD61" s="21"/>
      <c r="AE61" s="21"/>
    </row>
    <row r="62" spans="1:31">
      <c r="B62" s="11"/>
      <c r="L62" s="11"/>
    </row>
    <row r="63" spans="1:31">
      <c r="B63" s="11"/>
      <c r="L63" s="11"/>
    </row>
    <row r="64" spans="1:31">
      <c r="B64" s="11"/>
      <c r="L64" s="11"/>
    </row>
    <row r="65" spans="1:31" s="25" customFormat="1" ht="12.75">
      <c r="A65" s="21"/>
      <c r="B65" s="22"/>
      <c r="C65" s="21"/>
      <c r="D65" s="33" t="s">
        <v>52</v>
      </c>
      <c r="E65" s="36"/>
      <c r="F65" s="36"/>
      <c r="G65" s="33" t="s">
        <v>53</v>
      </c>
      <c r="H65" s="36"/>
      <c r="I65" s="36"/>
      <c r="J65" s="36"/>
      <c r="K65" s="36"/>
      <c r="L65" s="32"/>
      <c r="S65" s="21"/>
      <c r="T65" s="21"/>
      <c r="U65" s="21"/>
      <c r="V65" s="21"/>
      <c r="W65" s="21"/>
      <c r="X65" s="21"/>
      <c r="Y65" s="21"/>
      <c r="Z65" s="21"/>
      <c r="AA65" s="21"/>
      <c r="AB65" s="21"/>
      <c r="AC65" s="21"/>
      <c r="AD65" s="21"/>
      <c r="AE65" s="21"/>
    </row>
    <row r="66" spans="1:31">
      <c r="B66" s="11"/>
      <c r="L66" s="11"/>
    </row>
    <row r="67" spans="1:31">
      <c r="B67" s="11"/>
      <c r="L67" s="11"/>
    </row>
    <row r="68" spans="1:31">
      <c r="B68" s="11"/>
      <c r="L68" s="11"/>
    </row>
    <row r="69" spans="1:31">
      <c r="B69" s="11"/>
      <c r="L69" s="11"/>
    </row>
    <row r="70" spans="1:31">
      <c r="B70" s="11"/>
      <c r="L70" s="11"/>
    </row>
    <row r="71" spans="1:31">
      <c r="B71" s="11"/>
      <c r="L71" s="11"/>
    </row>
    <row r="72" spans="1:31">
      <c r="B72" s="11"/>
      <c r="L72" s="11"/>
    </row>
    <row r="73" spans="1:31">
      <c r="B73" s="11"/>
      <c r="L73" s="11"/>
    </row>
    <row r="74" spans="1:31">
      <c r="B74" s="11"/>
      <c r="L74" s="11"/>
    </row>
    <row r="75" spans="1:31">
      <c r="B75" s="11"/>
      <c r="L75" s="11"/>
    </row>
    <row r="76" spans="1:31" s="25" customFormat="1" ht="12.75">
      <c r="A76" s="21"/>
      <c r="B76" s="22"/>
      <c r="C76" s="21"/>
      <c r="D76" s="35" t="s">
        <v>50</v>
      </c>
      <c r="E76" s="24"/>
      <c r="F76" s="109" t="s">
        <v>51</v>
      </c>
      <c r="G76" s="35" t="s">
        <v>50</v>
      </c>
      <c r="H76" s="24"/>
      <c r="I76" s="24"/>
      <c r="J76" s="110" t="s">
        <v>51</v>
      </c>
      <c r="K76" s="24"/>
      <c r="L76" s="32"/>
      <c r="S76" s="21"/>
      <c r="T76" s="21"/>
      <c r="U76" s="21"/>
      <c r="V76" s="21"/>
      <c r="W76" s="21"/>
      <c r="X76" s="21"/>
      <c r="Y76" s="21"/>
      <c r="Z76" s="21"/>
      <c r="AA76" s="21"/>
      <c r="AB76" s="21"/>
      <c r="AC76" s="21"/>
      <c r="AD76" s="21"/>
      <c r="AE76" s="21"/>
    </row>
    <row r="77" spans="1:31" s="25" customFormat="1" ht="14.45" customHeight="1">
      <c r="A77" s="21"/>
      <c r="B77" s="37"/>
      <c r="C77" s="38"/>
      <c r="D77" s="38"/>
      <c r="E77" s="38"/>
      <c r="F77" s="38"/>
      <c r="G77" s="38"/>
      <c r="H77" s="38"/>
      <c r="I77" s="38"/>
      <c r="J77" s="38"/>
      <c r="K77" s="38"/>
      <c r="L77" s="32"/>
      <c r="S77" s="21"/>
      <c r="T77" s="21"/>
      <c r="U77" s="21"/>
      <c r="V77" s="21"/>
      <c r="W77" s="21"/>
      <c r="X77" s="21"/>
      <c r="Y77" s="21"/>
      <c r="Z77" s="21"/>
      <c r="AA77" s="21"/>
      <c r="AB77" s="21"/>
      <c r="AC77" s="21"/>
      <c r="AD77" s="21"/>
      <c r="AE77" s="21"/>
    </row>
    <row r="81" spans="1:31" s="25" customFormat="1" ht="6.95" customHeight="1">
      <c r="A81" s="21"/>
      <c r="B81" s="39"/>
      <c r="C81" s="40"/>
      <c r="D81" s="40"/>
      <c r="E81" s="40"/>
      <c r="F81" s="40"/>
      <c r="G81" s="40"/>
      <c r="H81" s="40"/>
      <c r="I81" s="40"/>
      <c r="J81" s="40"/>
      <c r="K81" s="40"/>
      <c r="L81" s="32"/>
      <c r="S81" s="21"/>
      <c r="T81" s="21"/>
      <c r="U81" s="21"/>
      <c r="V81" s="21"/>
      <c r="W81" s="21"/>
      <c r="X81" s="21"/>
      <c r="Y81" s="21"/>
      <c r="Z81" s="21"/>
      <c r="AA81" s="21"/>
      <c r="AB81" s="21"/>
      <c r="AC81" s="21"/>
      <c r="AD81" s="21"/>
      <c r="AE81" s="21"/>
    </row>
    <row r="82" spans="1:31" s="25" customFormat="1" ht="24.95" customHeight="1">
      <c r="A82" s="21"/>
      <c r="B82" s="22"/>
      <c r="C82" s="12" t="s">
        <v>118</v>
      </c>
      <c r="D82" s="21"/>
      <c r="E82" s="21"/>
      <c r="F82" s="21"/>
      <c r="G82" s="21"/>
      <c r="H82" s="21"/>
      <c r="I82" s="21"/>
      <c r="J82" s="21"/>
      <c r="K82" s="21"/>
      <c r="L82" s="32"/>
      <c r="S82" s="21"/>
      <c r="T82" s="21"/>
      <c r="U82" s="21"/>
      <c r="V82" s="21"/>
      <c r="W82" s="21"/>
      <c r="X82" s="21"/>
      <c r="Y82" s="21"/>
      <c r="Z82" s="21"/>
      <c r="AA82" s="21"/>
      <c r="AB82" s="21"/>
      <c r="AC82" s="21"/>
      <c r="AD82" s="21"/>
      <c r="AE82" s="21"/>
    </row>
    <row r="83" spans="1:31" s="25" customFormat="1" ht="6.95" customHeight="1">
      <c r="A83" s="21"/>
      <c r="B83" s="22"/>
      <c r="C83" s="21"/>
      <c r="D83" s="21"/>
      <c r="E83" s="21"/>
      <c r="F83" s="21"/>
      <c r="G83" s="21"/>
      <c r="H83" s="21"/>
      <c r="I83" s="21"/>
      <c r="J83" s="21"/>
      <c r="K83" s="21"/>
      <c r="L83" s="32"/>
      <c r="S83" s="21"/>
      <c r="T83" s="21"/>
      <c r="U83" s="21"/>
      <c r="V83" s="21"/>
      <c r="W83" s="21"/>
      <c r="X83" s="21"/>
      <c r="Y83" s="21"/>
      <c r="Z83" s="21"/>
      <c r="AA83" s="21"/>
      <c r="AB83" s="21"/>
      <c r="AC83" s="21"/>
      <c r="AD83" s="21"/>
      <c r="AE83" s="21"/>
    </row>
    <row r="84" spans="1:31" s="25" customFormat="1" ht="12" customHeight="1">
      <c r="A84" s="21"/>
      <c r="B84" s="22"/>
      <c r="C84" s="17" t="s">
        <v>15</v>
      </c>
      <c r="D84" s="21"/>
      <c r="E84" s="21"/>
      <c r="F84" s="21"/>
      <c r="G84" s="21"/>
      <c r="H84" s="21"/>
      <c r="I84" s="21"/>
      <c r="J84" s="21"/>
      <c r="K84" s="21"/>
      <c r="L84" s="32"/>
      <c r="S84" s="21"/>
      <c r="T84" s="21"/>
      <c r="U84" s="21"/>
      <c r="V84" s="21"/>
      <c r="W84" s="21"/>
      <c r="X84" s="21"/>
      <c r="Y84" s="21"/>
      <c r="Z84" s="21"/>
      <c r="AA84" s="21"/>
      <c r="AB84" s="21"/>
      <c r="AC84" s="21"/>
      <c r="AD84" s="21"/>
      <c r="AE84" s="21"/>
    </row>
    <row r="85" spans="1:31" s="25" customFormat="1" ht="16.5" customHeight="1">
      <c r="A85" s="21"/>
      <c r="B85" s="22"/>
      <c r="C85" s="21"/>
      <c r="D85" s="21"/>
      <c r="E85" s="258" t="str">
        <f>E7</f>
        <v>SPŠ stavební Pardubice - rekonstrukce domova mládeže DM4</v>
      </c>
      <c r="F85" s="259"/>
      <c r="G85" s="259"/>
      <c r="H85" s="259"/>
      <c r="I85" s="21"/>
      <c r="J85" s="21"/>
      <c r="K85" s="21"/>
      <c r="L85" s="32"/>
      <c r="S85" s="21"/>
      <c r="T85" s="21"/>
      <c r="U85" s="21"/>
      <c r="V85" s="21"/>
      <c r="W85" s="21"/>
      <c r="X85" s="21"/>
      <c r="Y85" s="21"/>
      <c r="Z85" s="21"/>
      <c r="AA85" s="21"/>
      <c r="AB85" s="21"/>
      <c r="AC85" s="21"/>
      <c r="AD85" s="21"/>
      <c r="AE85" s="21"/>
    </row>
    <row r="86" spans="1:31" ht="12" customHeight="1">
      <c r="B86" s="11"/>
      <c r="C86" s="17" t="s">
        <v>116</v>
      </c>
      <c r="L86" s="11"/>
    </row>
    <row r="87" spans="1:31" s="25" customFormat="1" ht="16.5" customHeight="1">
      <c r="A87" s="21"/>
      <c r="B87" s="22"/>
      <c r="C87" s="21"/>
      <c r="D87" s="21"/>
      <c r="E87" s="258" t="s">
        <v>1978</v>
      </c>
      <c r="F87" s="257"/>
      <c r="G87" s="257"/>
      <c r="H87" s="257"/>
      <c r="I87" s="21"/>
      <c r="J87" s="21"/>
      <c r="K87" s="21"/>
      <c r="L87" s="32"/>
      <c r="S87" s="21"/>
      <c r="T87" s="21"/>
      <c r="U87" s="21"/>
      <c r="V87" s="21"/>
      <c r="W87" s="21"/>
      <c r="X87" s="21"/>
      <c r="Y87" s="21"/>
      <c r="Z87" s="21"/>
      <c r="AA87" s="21"/>
      <c r="AB87" s="21"/>
      <c r="AC87" s="21"/>
      <c r="AD87" s="21"/>
      <c r="AE87" s="21"/>
    </row>
    <row r="88" spans="1:31" s="25" customFormat="1" ht="12" customHeight="1">
      <c r="A88" s="21"/>
      <c r="B88" s="22"/>
      <c r="C88" s="17" t="s">
        <v>1979</v>
      </c>
      <c r="D88" s="21"/>
      <c r="E88" s="21"/>
      <c r="F88" s="21"/>
      <c r="G88" s="21"/>
      <c r="H88" s="21"/>
      <c r="I88" s="21"/>
      <c r="J88" s="21"/>
      <c r="K88" s="21"/>
      <c r="L88" s="32"/>
      <c r="S88" s="21"/>
      <c r="T88" s="21"/>
      <c r="U88" s="21"/>
      <c r="V88" s="21"/>
      <c r="W88" s="21"/>
      <c r="X88" s="21"/>
      <c r="Y88" s="21"/>
      <c r="Z88" s="21"/>
      <c r="AA88" s="21"/>
      <c r="AB88" s="21"/>
      <c r="AC88" s="21"/>
      <c r="AD88" s="21"/>
      <c r="AE88" s="21"/>
    </row>
    <row r="89" spans="1:31" s="25" customFormat="1" ht="16.5" customHeight="1">
      <c r="A89" s="21"/>
      <c r="B89" s="22"/>
      <c r="C89" s="21"/>
      <c r="D89" s="21"/>
      <c r="E89" s="239" t="str">
        <f>E11</f>
        <v>02 - Světelné instalace</v>
      </c>
      <c r="F89" s="257"/>
      <c r="G89" s="257"/>
      <c r="H89" s="257"/>
      <c r="I89" s="21"/>
      <c r="J89" s="21"/>
      <c r="K89" s="21"/>
      <c r="L89" s="32"/>
      <c r="S89" s="21"/>
      <c r="T89" s="21"/>
      <c r="U89" s="21"/>
      <c r="V89" s="21"/>
      <c r="W89" s="21"/>
      <c r="X89" s="21"/>
      <c r="Y89" s="21"/>
      <c r="Z89" s="21"/>
      <c r="AA89" s="21"/>
      <c r="AB89" s="21"/>
      <c r="AC89" s="21"/>
      <c r="AD89" s="21"/>
      <c r="AE89" s="21"/>
    </row>
    <row r="90" spans="1:31" s="25" customFormat="1" ht="6.95" customHeight="1">
      <c r="A90" s="21"/>
      <c r="B90" s="22"/>
      <c r="C90" s="21"/>
      <c r="D90" s="21"/>
      <c r="E90" s="21"/>
      <c r="F90" s="21"/>
      <c r="G90" s="21"/>
      <c r="H90" s="21"/>
      <c r="I90" s="21"/>
      <c r="J90" s="21"/>
      <c r="K90" s="21"/>
      <c r="L90" s="32"/>
      <c r="S90" s="21"/>
      <c r="T90" s="21"/>
      <c r="U90" s="21"/>
      <c r="V90" s="21"/>
      <c r="W90" s="21"/>
      <c r="X90" s="21"/>
      <c r="Y90" s="21"/>
      <c r="Z90" s="21"/>
      <c r="AA90" s="21"/>
      <c r="AB90" s="21"/>
      <c r="AC90" s="21"/>
      <c r="AD90" s="21"/>
      <c r="AE90" s="21"/>
    </row>
    <row r="91" spans="1:31" s="25" customFormat="1" ht="12" customHeight="1">
      <c r="A91" s="21"/>
      <c r="B91" s="22"/>
      <c r="C91" s="17" t="s">
        <v>19</v>
      </c>
      <c r="D91" s="21"/>
      <c r="E91" s="21"/>
      <c r="F91" s="18" t="str">
        <f>F14</f>
        <v xml:space="preserve"> </v>
      </c>
      <c r="G91" s="21"/>
      <c r="H91" s="21"/>
      <c r="I91" s="17" t="s">
        <v>21</v>
      </c>
      <c r="J91" s="92" t="str">
        <f>IF(J14="","",J14)</f>
        <v>22. 9. 2020</v>
      </c>
      <c r="K91" s="21"/>
      <c r="L91" s="32"/>
      <c r="S91" s="21"/>
      <c r="T91" s="21"/>
      <c r="U91" s="21"/>
      <c r="V91" s="21"/>
      <c r="W91" s="21"/>
      <c r="X91" s="21"/>
      <c r="Y91" s="21"/>
      <c r="Z91" s="21"/>
      <c r="AA91" s="21"/>
      <c r="AB91" s="21"/>
      <c r="AC91" s="21"/>
      <c r="AD91" s="21"/>
      <c r="AE91" s="21"/>
    </row>
    <row r="92" spans="1:31" s="25" customFormat="1" ht="6.95" customHeight="1">
      <c r="A92" s="21"/>
      <c r="B92" s="22"/>
      <c r="C92" s="21"/>
      <c r="D92" s="21"/>
      <c r="E92" s="21"/>
      <c r="F92" s="21"/>
      <c r="G92" s="21"/>
      <c r="H92" s="21"/>
      <c r="I92" s="21"/>
      <c r="J92" s="21"/>
      <c r="K92" s="21"/>
      <c r="L92" s="32"/>
      <c r="S92" s="21"/>
      <c r="T92" s="21"/>
      <c r="U92" s="21"/>
      <c r="V92" s="21"/>
      <c r="W92" s="21"/>
      <c r="X92" s="21"/>
      <c r="Y92" s="21"/>
      <c r="Z92" s="21"/>
      <c r="AA92" s="21"/>
      <c r="AB92" s="21"/>
      <c r="AC92" s="21"/>
      <c r="AD92" s="21"/>
      <c r="AE92" s="21"/>
    </row>
    <row r="93" spans="1:31" s="25" customFormat="1" ht="25.7" customHeight="1">
      <c r="A93" s="21"/>
      <c r="B93" s="22"/>
      <c r="C93" s="17" t="s">
        <v>23</v>
      </c>
      <c r="D93" s="21"/>
      <c r="E93" s="21"/>
      <c r="F93" s="18" t="str">
        <f>E17</f>
        <v>Pardubický kraj</v>
      </c>
      <c r="G93" s="21"/>
      <c r="H93" s="21"/>
      <c r="I93" s="17" t="s">
        <v>29</v>
      </c>
      <c r="J93" s="111" t="str">
        <f>E23</f>
        <v>astalon s.r.o. Pardubice</v>
      </c>
      <c r="K93" s="21"/>
      <c r="L93" s="32"/>
      <c r="S93" s="21"/>
      <c r="T93" s="21"/>
      <c r="U93" s="21"/>
      <c r="V93" s="21"/>
      <c r="W93" s="21"/>
      <c r="X93" s="21"/>
      <c r="Y93" s="21"/>
      <c r="Z93" s="21"/>
      <c r="AA93" s="21"/>
      <c r="AB93" s="21"/>
      <c r="AC93" s="21"/>
      <c r="AD93" s="21"/>
      <c r="AE93" s="21"/>
    </row>
    <row r="94" spans="1:31" s="25" customFormat="1" ht="15.2" customHeight="1">
      <c r="A94" s="21"/>
      <c r="B94" s="22"/>
      <c r="C94" s="17" t="s">
        <v>27</v>
      </c>
      <c r="D94" s="21"/>
      <c r="E94" s="21"/>
      <c r="F94" s="18" t="str">
        <f>IF(E20="","",E20)</f>
        <v>='Rekapitulace stavby'!E14</v>
      </c>
      <c r="G94" s="21"/>
      <c r="H94" s="21"/>
      <c r="I94" s="17" t="s">
        <v>32</v>
      </c>
      <c r="J94" s="111" t="str">
        <f>E26</f>
        <v xml:space="preserve"> </v>
      </c>
      <c r="K94" s="21"/>
      <c r="L94" s="32"/>
      <c r="S94" s="21"/>
      <c r="T94" s="21"/>
      <c r="U94" s="21"/>
      <c r="V94" s="21"/>
      <c r="W94" s="21"/>
      <c r="X94" s="21"/>
      <c r="Y94" s="21"/>
      <c r="Z94" s="21"/>
      <c r="AA94" s="21"/>
      <c r="AB94" s="21"/>
      <c r="AC94" s="21"/>
      <c r="AD94" s="21"/>
      <c r="AE94" s="21"/>
    </row>
    <row r="95" spans="1:31" s="25" customFormat="1" ht="10.35" customHeight="1">
      <c r="A95" s="21"/>
      <c r="B95" s="22"/>
      <c r="C95" s="21"/>
      <c r="D95" s="21"/>
      <c r="E95" s="21"/>
      <c r="F95" s="21"/>
      <c r="G95" s="21"/>
      <c r="H95" s="21"/>
      <c r="I95" s="21"/>
      <c r="J95" s="21"/>
      <c r="K95" s="21"/>
      <c r="L95" s="32"/>
      <c r="S95" s="21"/>
      <c r="T95" s="21"/>
      <c r="U95" s="21"/>
      <c r="V95" s="21"/>
      <c r="W95" s="21"/>
      <c r="X95" s="21"/>
      <c r="Y95" s="21"/>
      <c r="Z95" s="21"/>
      <c r="AA95" s="21"/>
      <c r="AB95" s="21"/>
      <c r="AC95" s="21"/>
      <c r="AD95" s="21"/>
      <c r="AE95" s="21"/>
    </row>
    <row r="96" spans="1:31" s="25" customFormat="1" ht="29.25" customHeight="1">
      <c r="A96" s="21"/>
      <c r="B96" s="22"/>
      <c r="C96" s="112" t="s">
        <v>119</v>
      </c>
      <c r="D96" s="103"/>
      <c r="E96" s="103"/>
      <c r="F96" s="103"/>
      <c r="G96" s="103"/>
      <c r="H96" s="103"/>
      <c r="I96" s="103"/>
      <c r="J96" s="113" t="s">
        <v>120</v>
      </c>
      <c r="K96" s="103"/>
      <c r="L96" s="32"/>
      <c r="S96" s="21"/>
      <c r="T96" s="21"/>
      <c r="U96" s="21"/>
      <c r="V96" s="21"/>
      <c r="W96" s="21"/>
      <c r="X96" s="21"/>
      <c r="Y96" s="21"/>
      <c r="Z96" s="21"/>
      <c r="AA96" s="21"/>
      <c r="AB96" s="21"/>
      <c r="AC96" s="21"/>
      <c r="AD96" s="21"/>
      <c r="AE96" s="21"/>
    </row>
    <row r="97" spans="1:47" s="25" customFormat="1" ht="10.35" customHeight="1">
      <c r="A97" s="21"/>
      <c r="B97" s="22"/>
      <c r="C97" s="21"/>
      <c r="D97" s="21"/>
      <c r="E97" s="21"/>
      <c r="F97" s="21"/>
      <c r="G97" s="21"/>
      <c r="H97" s="21"/>
      <c r="I97" s="21"/>
      <c r="J97" s="21"/>
      <c r="K97" s="21"/>
      <c r="L97" s="32"/>
      <c r="S97" s="21"/>
      <c r="T97" s="21"/>
      <c r="U97" s="21"/>
      <c r="V97" s="21"/>
      <c r="W97" s="21"/>
      <c r="X97" s="21"/>
      <c r="Y97" s="21"/>
      <c r="Z97" s="21"/>
      <c r="AA97" s="21"/>
      <c r="AB97" s="21"/>
      <c r="AC97" s="21"/>
      <c r="AD97" s="21"/>
      <c r="AE97" s="21"/>
    </row>
    <row r="98" spans="1:47" s="25" customFormat="1" ht="22.7" customHeight="1">
      <c r="A98" s="21"/>
      <c r="B98" s="22"/>
      <c r="C98" s="114" t="s">
        <v>121</v>
      </c>
      <c r="D98" s="21"/>
      <c r="E98" s="21"/>
      <c r="F98" s="21"/>
      <c r="G98" s="21"/>
      <c r="H98" s="21"/>
      <c r="I98" s="21"/>
      <c r="J98" s="98">
        <f>J123</f>
        <v>0</v>
      </c>
      <c r="K98" s="21"/>
      <c r="L98" s="32"/>
      <c r="S98" s="21"/>
      <c r="T98" s="21"/>
      <c r="U98" s="21"/>
      <c r="V98" s="21"/>
      <c r="W98" s="21"/>
      <c r="X98" s="21"/>
      <c r="Y98" s="21"/>
      <c r="Z98" s="21"/>
      <c r="AA98" s="21"/>
      <c r="AB98" s="21"/>
      <c r="AC98" s="21"/>
      <c r="AD98" s="21"/>
      <c r="AE98" s="21"/>
      <c r="AU98" s="8" t="s">
        <v>122</v>
      </c>
    </row>
    <row r="99" spans="1:47" s="116" customFormat="1" ht="24.95" customHeight="1">
      <c r="B99" s="115"/>
      <c r="D99" s="117" t="s">
        <v>130</v>
      </c>
      <c r="E99" s="118"/>
      <c r="F99" s="118"/>
      <c r="G99" s="118"/>
      <c r="H99" s="118"/>
      <c r="I99" s="118"/>
      <c r="J99" s="119">
        <f>J124</f>
        <v>0</v>
      </c>
      <c r="L99" s="115"/>
    </row>
    <row r="100" spans="1:47" s="81" customFormat="1" ht="19.899999999999999" customHeight="1">
      <c r="B100" s="120"/>
      <c r="D100" s="121" t="s">
        <v>1981</v>
      </c>
      <c r="E100" s="122"/>
      <c r="F100" s="122"/>
      <c r="G100" s="122"/>
      <c r="H100" s="122"/>
      <c r="I100" s="122"/>
      <c r="J100" s="123">
        <f>J125</f>
        <v>0</v>
      </c>
      <c r="L100" s="120"/>
    </row>
    <row r="101" spans="1:47" s="81" customFormat="1" ht="19.899999999999999" customHeight="1">
      <c r="B101" s="120"/>
      <c r="D101" s="121" t="s">
        <v>1982</v>
      </c>
      <c r="E101" s="122"/>
      <c r="F101" s="122"/>
      <c r="G101" s="122"/>
      <c r="H101" s="122"/>
      <c r="I101" s="122"/>
      <c r="J101" s="123">
        <f>J141</f>
        <v>0</v>
      </c>
      <c r="L101" s="120"/>
    </row>
    <row r="102" spans="1:47" s="25" customFormat="1" ht="21.75" customHeight="1">
      <c r="A102" s="21"/>
      <c r="B102" s="22"/>
      <c r="C102" s="21"/>
      <c r="D102" s="21"/>
      <c r="E102" s="21"/>
      <c r="F102" s="21"/>
      <c r="G102" s="21"/>
      <c r="H102" s="21"/>
      <c r="I102" s="21"/>
      <c r="J102" s="21"/>
      <c r="K102" s="21"/>
      <c r="L102" s="32"/>
      <c r="S102" s="21"/>
      <c r="T102" s="21"/>
      <c r="U102" s="21"/>
      <c r="V102" s="21"/>
      <c r="W102" s="21"/>
      <c r="X102" s="21"/>
      <c r="Y102" s="21"/>
      <c r="Z102" s="21"/>
      <c r="AA102" s="21"/>
      <c r="AB102" s="21"/>
      <c r="AC102" s="21"/>
      <c r="AD102" s="21"/>
      <c r="AE102" s="21"/>
    </row>
    <row r="103" spans="1:47" s="25" customFormat="1" ht="6.95" customHeight="1">
      <c r="A103" s="21"/>
      <c r="B103" s="37"/>
      <c r="C103" s="38"/>
      <c r="D103" s="38"/>
      <c r="E103" s="38"/>
      <c r="F103" s="38"/>
      <c r="G103" s="38"/>
      <c r="H103" s="38"/>
      <c r="I103" s="38"/>
      <c r="J103" s="38"/>
      <c r="K103" s="38"/>
      <c r="L103" s="32"/>
      <c r="S103" s="21"/>
      <c r="T103" s="21"/>
      <c r="U103" s="21"/>
      <c r="V103" s="21"/>
      <c r="W103" s="21"/>
      <c r="X103" s="21"/>
      <c r="Y103" s="21"/>
      <c r="Z103" s="21"/>
      <c r="AA103" s="21"/>
      <c r="AB103" s="21"/>
      <c r="AC103" s="21"/>
      <c r="AD103" s="21"/>
      <c r="AE103" s="21"/>
    </row>
    <row r="107" spans="1:47" s="25" customFormat="1" ht="6.95" customHeight="1">
      <c r="A107" s="21"/>
      <c r="B107" s="39"/>
      <c r="C107" s="40"/>
      <c r="D107" s="40"/>
      <c r="E107" s="40"/>
      <c r="F107" s="40"/>
      <c r="G107" s="40"/>
      <c r="H107" s="40"/>
      <c r="I107" s="40"/>
      <c r="J107" s="40"/>
      <c r="K107" s="40"/>
      <c r="L107" s="32"/>
      <c r="S107" s="21"/>
      <c r="T107" s="21"/>
      <c r="U107" s="21"/>
      <c r="V107" s="21"/>
      <c r="W107" s="21"/>
      <c r="X107" s="21"/>
      <c r="Y107" s="21"/>
      <c r="Z107" s="21"/>
      <c r="AA107" s="21"/>
      <c r="AB107" s="21"/>
      <c r="AC107" s="21"/>
      <c r="AD107" s="21"/>
      <c r="AE107" s="21"/>
    </row>
    <row r="108" spans="1:47" s="25" customFormat="1" ht="24.95" customHeight="1">
      <c r="A108" s="21"/>
      <c r="B108" s="22"/>
      <c r="C108" s="12" t="s">
        <v>143</v>
      </c>
      <c r="D108" s="21"/>
      <c r="E108" s="21"/>
      <c r="F108" s="21"/>
      <c r="G108" s="21"/>
      <c r="H108" s="21"/>
      <c r="I108" s="21"/>
      <c r="J108" s="21"/>
      <c r="K108" s="21"/>
      <c r="L108" s="32"/>
      <c r="S108" s="21"/>
      <c r="T108" s="21"/>
      <c r="U108" s="21"/>
      <c r="V108" s="21"/>
      <c r="W108" s="21"/>
      <c r="X108" s="21"/>
      <c r="Y108" s="21"/>
      <c r="Z108" s="21"/>
      <c r="AA108" s="21"/>
      <c r="AB108" s="21"/>
      <c r="AC108" s="21"/>
      <c r="AD108" s="21"/>
      <c r="AE108" s="21"/>
    </row>
    <row r="109" spans="1:47" s="25" customFormat="1" ht="6.95" customHeight="1">
      <c r="A109" s="21"/>
      <c r="B109" s="22"/>
      <c r="C109" s="21"/>
      <c r="D109" s="21"/>
      <c r="E109" s="21"/>
      <c r="F109" s="21"/>
      <c r="G109" s="21"/>
      <c r="H109" s="21"/>
      <c r="I109" s="21"/>
      <c r="J109" s="21"/>
      <c r="K109" s="21"/>
      <c r="L109" s="32"/>
      <c r="S109" s="21"/>
      <c r="T109" s="21"/>
      <c r="U109" s="21"/>
      <c r="V109" s="21"/>
      <c r="W109" s="21"/>
      <c r="X109" s="21"/>
      <c r="Y109" s="21"/>
      <c r="Z109" s="21"/>
      <c r="AA109" s="21"/>
      <c r="AB109" s="21"/>
      <c r="AC109" s="21"/>
      <c r="AD109" s="21"/>
      <c r="AE109" s="21"/>
    </row>
    <row r="110" spans="1:47" s="25" customFormat="1" ht="12" customHeight="1">
      <c r="A110" s="21"/>
      <c r="B110" s="22"/>
      <c r="C110" s="17" t="s">
        <v>15</v>
      </c>
      <c r="D110" s="21"/>
      <c r="E110" s="21"/>
      <c r="F110" s="21"/>
      <c r="G110" s="21"/>
      <c r="H110" s="21"/>
      <c r="I110" s="21"/>
      <c r="J110" s="21"/>
      <c r="K110" s="21"/>
      <c r="L110" s="32"/>
      <c r="S110" s="21"/>
      <c r="T110" s="21"/>
      <c r="U110" s="21"/>
      <c r="V110" s="21"/>
      <c r="W110" s="21"/>
      <c r="X110" s="21"/>
      <c r="Y110" s="21"/>
      <c r="Z110" s="21"/>
      <c r="AA110" s="21"/>
      <c r="AB110" s="21"/>
      <c r="AC110" s="21"/>
      <c r="AD110" s="21"/>
      <c r="AE110" s="21"/>
    </row>
    <row r="111" spans="1:47" s="25" customFormat="1" ht="16.5" customHeight="1">
      <c r="A111" s="21"/>
      <c r="B111" s="22"/>
      <c r="C111" s="21"/>
      <c r="D111" s="21"/>
      <c r="E111" s="258" t="str">
        <f>E7</f>
        <v>SPŠ stavební Pardubice - rekonstrukce domova mládeže DM4</v>
      </c>
      <c r="F111" s="259"/>
      <c r="G111" s="259"/>
      <c r="H111" s="259"/>
      <c r="I111" s="21"/>
      <c r="J111" s="21"/>
      <c r="K111" s="21"/>
      <c r="L111" s="32"/>
      <c r="S111" s="21"/>
      <c r="T111" s="21"/>
      <c r="U111" s="21"/>
      <c r="V111" s="21"/>
      <c r="W111" s="21"/>
      <c r="X111" s="21"/>
      <c r="Y111" s="21"/>
      <c r="Z111" s="21"/>
      <c r="AA111" s="21"/>
      <c r="AB111" s="21"/>
      <c r="AC111" s="21"/>
      <c r="AD111" s="21"/>
      <c r="AE111" s="21"/>
    </row>
    <row r="112" spans="1:47" ht="12" customHeight="1">
      <c r="B112" s="11"/>
      <c r="C112" s="17" t="s">
        <v>116</v>
      </c>
      <c r="L112" s="11"/>
    </row>
    <row r="113" spans="1:65" s="25" customFormat="1" ht="16.5" customHeight="1">
      <c r="A113" s="21"/>
      <c r="B113" s="22"/>
      <c r="C113" s="21"/>
      <c r="D113" s="21"/>
      <c r="E113" s="258" t="s">
        <v>1978</v>
      </c>
      <c r="F113" s="257"/>
      <c r="G113" s="257"/>
      <c r="H113" s="257"/>
      <c r="I113" s="21"/>
      <c r="J113" s="21"/>
      <c r="K113" s="21"/>
      <c r="L113" s="32"/>
      <c r="S113" s="21"/>
      <c r="T113" s="21"/>
      <c r="U113" s="21"/>
      <c r="V113" s="21"/>
      <c r="W113" s="21"/>
      <c r="X113" s="21"/>
      <c r="Y113" s="21"/>
      <c r="Z113" s="21"/>
      <c r="AA113" s="21"/>
      <c r="AB113" s="21"/>
      <c r="AC113" s="21"/>
      <c r="AD113" s="21"/>
      <c r="AE113" s="21"/>
    </row>
    <row r="114" spans="1:65" s="25" customFormat="1" ht="12" customHeight="1">
      <c r="A114" s="21"/>
      <c r="B114" s="22"/>
      <c r="C114" s="17" t="s">
        <v>1979</v>
      </c>
      <c r="D114" s="21"/>
      <c r="E114" s="21"/>
      <c r="F114" s="21"/>
      <c r="G114" s="21"/>
      <c r="H114" s="21"/>
      <c r="I114" s="21"/>
      <c r="J114" s="21"/>
      <c r="K114" s="21"/>
      <c r="L114" s="32"/>
      <c r="S114" s="21"/>
      <c r="T114" s="21"/>
      <c r="U114" s="21"/>
      <c r="V114" s="21"/>
      <c r="W114" s="21"/>
      <c r="X114" s="21"/>
      <c r="Y114" s="21"/>
      <c r="Z114" s="21"/>
      <c r="AA114" s="21"/>
      <c r="AB114" s="21"/>
      <c r="AC114" s="21"/>
      <c r="AD114" s="21"/>
      <c r="AE114" s="21"/>
    </row>
    <row r="115" spans="1:65" s="25" customFormat="1" ht="16.5" customHeight="1">
      <c r="A115" s="21"/>
      <c r="B115" s="22"/>
      <c r="C115" s="21"/>
      <c r="D115" s="21"/>
      <c r="E115" s="239" t="str">
        <f>E11</f>
        <v>02 - Světelné instalace</v>
      </c>
      <c r="F115" s="257"/>
      <c r="G115" s="257"/>
      <c r="H115" s="257"/>
      <c r="I115" s="21"/>
      <c r="J115" s="21"/>
      <c r="K115" s="21"/>
      <c r="L115" s="32"/>
      <c r="S115" s="21"/>
      <c r="T115" s="21"/>
      <c r="U115" s="21"/>
      <c r="V115" s="21"/>
      <c r="W115" s="21"/>
      <c r="X115" s="21"/>
      <c r="Y115" s="21"/>
      <c r="Z115" s="21"/>
      <c r="AA115" s="21"/>
      <c r="AB115" s="21"/>
      <c r="AC115" s="21"/>
      <c r="AD115" s="21"/>
      <c r="AE115" s="21"/>
    </row>
    <row r="116" spans="1:65" s="25" customFormat="1" ht="6.95" customHeight="1">
      <c r="A116" s="21"/>
      <c r="B116" s="22"/>
      <c r="C116" s="21"/>
      <c r="D116" s="21"/>
      <c r="E116" s="21"/>
      <c r="F116" s="21"/>
      <c r="G116" s="21"/>
      <c r="H116" s="21"/>
      <c r="I116" s="21"/>
      <c r="J116" s="21"/>
      <c r="K116" s="21"/>
      <c r="L116" s="32"/>
      <c r="S116" s="21"/>
      <c r="T116" s="21"/>
      <c r="U116" s="21"/>
      <c r="V116" s="21"/>
      <c r="W116" s="21"/>
      <c r="X116" s="21"/>
      <c r="Y116" s="21"/>
      <c r="Z116" s="21"/>
      <c r="AA116" s="21"/>
      <c r="AB116" s="21"/>
      <c r="AC116" s="21"/>
      <c r="AD116" s="21"/>
      <c r="AE116" s="21"/>
    </row>
    <row r="117" spans="1:65" s="25" customFormat="1" ht="12" customHeight="1">
      <c r="A117" s="21"/>
      <c r="B117" s="22"/>
      <c r="C117" s="17" t="s">
        <v>19</v>
      </c>
      <c r="D117" s="21"/>
      <c r="E117" s="21"/>
      <c r="F117" s="18" t="str">
        <f>F14</f>
        <v xml:space="preserve"> </v>
      </c>
      <c r="G117" s="21"/>
      <c r="H117" s="21"/>
      <c r="I117" s="17" t="s">
        <v>21</v>
      </c>
      <c r="J117" s="92" t="str">
        <f>IF(J14="","",J14)</f>
        <v>22. 9. 2020</v>
      </c>
      <c r="K117" s="21"/>
      <c r="L117" s="32"/>
      <c r="S117" s="21"/>
      <c r="T117" s="21"/>
      <c r="U117" s="21"/>
      <c r="V117" s="21"/>
      <c r="W117" s="21"/>
      <c r="X117" s="21"/>
      <c r="Y117" s="21"/>
      <c r="Z117" s="21"/>
      <c r="AA117" s="21"/>
      <c r="AB117" s="21"/>
      <c r="AC117" s="21"/>
      <c r="AD117" s="21"/>
      <c r="AE117" s="21"/>
    </row>
    <row r="118" spans="1:65" s="25" customFormat="1" ht="6.95" customHeight="1">
      <c r="A118" s="21"/>
      <c r="B118" s="22"/>
      <c r="C118" s="21"/>
      <c r="D118" s="21"/>
      <c r="E118" s="21"/>
      <c r="F118" s="21"/>
      <c r="G118" s="21"/>
      <c r="H118" s="21"/>
      <c r="I118" s="21"/>
      <c r="J118" s="21"/>
      <c r="K118" s="21"/>
      <c r="L118" s="32"/>
      <c r="S118" s="21"/>
      <c r="T118" s="21"/>
      <c r="U118" s="21"/>
      <c r="V118" s="21"/>
      <c r="W118" s="21"/>
      <c r="X118" s="21"/>
      <c r="Y118" s="21"/>
      <c r="Z118" s="21"/>
      <c r="AA118" s="21"/>
      <c r="AB118" s="21"/>
      <c r="AC118" s="21"/>
      <c r="AD118" s="21"/>
      <c r="AE118" s="21"/>
    </row>
    <row r="119" spans="1:65" s="25" customFormat="1" ht="25.7" customHeight="1">
      <c r="A119" s="21"/>
      <c r="B119" s="22"/>
      <c r="C119" s="17" t="s">
        <v>23</v>
      </c>
      <c r="D119" s="21"/>
      <c r="E119" s="21"/>
      <c r="F119" s="18" t="str">
        <f>E17</f>
        <v>Pardubický kraj</v>
      </c>
      <c r="G119" s="21"/>
      <c r="H119" s="21"/>
      <c r="I119" s="17" t="s">
        <v>29</v>
      </c>
      <c r="J119" s="111" t="str">
        <f>E23</f>
        <v>astalon s.r.o. Pardubice</v>
      </c>
      <c r="K119" s="21"/>
      <c r="L119" s="32"/>
      <c r="S119" s="21"/>
      <c r="T119" s="21"/>
      <c r="U119" s="21"/>
      <c r="V119" s="21"/>
      <c r="W119" s="21"/>
      <c r="X119" s="21"/>
      <c r="Y119" s="21"/>
      <c r="Z119" s="21"/>
      <c r="AA119" s="21"/>
      <c r="AB119" s="21"/>
      <c r="AC119" s="21"/>
      <c r="AD119" s="21"/>
      <c r="AE119" s="21"/>
    </row>
    <row r="120" spans="1:65" s="25" customFormat="1" ht="15.2" customHeight="1">
      <c r="A120" s="21"/>
      <c r="B120" s="22"/>
      <c r="C120" s="17" t="s">
        <v>27</v>
      </c>
      <c r="D120" s="21"/>
      <c r="E120" s="21"/>
      <c r="F120" s="18" t="str">
        <f>IF(E20="","",E20)</f>
        <v>='Rekapitulace stavby'!E14</v>
      </c>
      <c r="G120" s="21"/>
      <c r="H120" s="21"/>
      <c r="I120" s="17" t="s">
        <v>32</v>
      </c>
      <c r="J120" s="111" t="str">
        <f>E26</f>
        <v xml:space="preserve"> </v>
      </c>
      <c r="K120" s="21"/>
      <c r="L120" s="32"/>
      <c r="S120" s="21"/>
      <c r="T120" s="21"/>
      <c r="U120" s="21"/>
      <c r="V120" s="21"/>
      <c r="W120" s="21"/>
      <c r="X120" s="21"/>
      <c r="Y120" s="21"/>
      <c r="Z120" s="21"/>
      <c r="AA120" s="21"/>
      <c r="AB120" s="21"/>
      <c r="AC120" s="21"/>
      <c r="AD120" s="21"/>
      <c r="AE120" s="21"/>
    </row>
    <row r="121" spans="1:65" s="25" customFormat="1" ht="10.35" customHeight="1">
      <c r="A121" s="21"/>
      <c r="B121" s="22"/>
      <c r="C121" s="21"/>
      <c r="D121" s="21"/>
      <c r="E121" s="21"/>
      <c r="F121" s="21"/>
      <c r="G121" s="21"/>
      <c r="H121" s="21"/>
      <c r="I121" s="21"/>
      <c r="J121" s="21"/>
      <c r="K121" s="21"/>
      <c r="L121" s="32"/>
      <c r="S121" s="21"/>
      <c r="T121" s="21"/>
      <c r="U121" s="21"/>
      <c r="V121" s="21"/>
      <c r="W121" s="21"/>
      <c r="X121" s="21"/>
      <c r="Y121" s="21"/>
      <c r="Z121" s="21"/>
      <c r="AA121" s="21"/>
      <c r="AB121" s="21"/>
      <c r="AC121" s="21"/>
      <c r="AD121" s="21"/>
      <c r="AE121" s="21"/>
    </row>
    <row r="122" spans="1:65" s="130" customFormat="1" ht="29.25" customHeight="1">
      <c r="A122" s="124"/>
      <c r="B122" s="125"/>
      <c r="C122" s="126" t="s">
        <v>144</v>
      </c>
      <c r="D122" s="127" t="s">
        <v>60</v>
      </c>
      <c r="E122" s="127" t="s">
        <v>56</v>
      </c>
      <c r="F122" s="127" t="s">
        <v>57</v>
      </c>
      <c r="G122" s="127" t="s">
        <v>145</v>
      </c>
      <c r="H122" s="127" t="s">
        <v>146</v>
      </c>
      <c r="I122" s="127" t="s">
        <v>147</v>
      </c>
      <c r="J122" s="127" t="s">
        <v>120</v>
      </c>
      <c r="K122" s="128" t="s">
        <v>148</v>
      </c>
      <c r="L122" s="129"/>
      <c r="M122" s="53" t="s">
        <v>1</v>
      </c>
      <c r="N122" s="54" t="s">
        <v>39</v>
      </c>
      <c r="O122" s="54" t="s">
        <v>149</v>
      </c>
      <c r="P122" s="54" t="s">
        <v>150</v>
      </c>
      <c r="Q122" s="54" t="s">
        <v>151</v>
      </c>
      <c r="R122" s="54" t="s">
        <v>152</v>
      </c>
      <c r="S122" s="54" t="s">
        <v>153</v>
      </c>
      <c r="T122" s="55" t="s">
        <v>154</v>
      </c>
      <c r="U122" s="124"/>
      <c r="V122" s="124"/>
      <c r="W122" s="124"/>
      <c r="X122" s="124"/>
      <c r="Y122" s="124"/>
      <c r="Z122" s="124"/>
      <c r="AA122" s="124"/>
      <c r="AB122" s="124"/>
      <c r="AC122" s="124"/>
      <c r="AD122" s="124"/>
      <c r="AE122" s="124"/>
    </row>
    <row r="123" spans="1:65" s="25" customFormat="1" ht="22.7" customHeight="1">
      <c r="A123" s="21"/>
      <c r="B123" s="22"/>
      <c r="C123" s="61" t="s">
        <v>155</v>
      </c>
      <c r="D123" s="21"/>
      <c r="E123" s="21"/>
      <c r="F123" s="21"/>
      <c r="G123" s="21"/>
      <c r="H123" s="21"/>
      <c r="I123" s="21"/>
      <c r="J123" s="131">
        <f>BK123</f>
        <v>0</v>
      </c>
      <c r="K123" s="21"/>
      <c r="L123" s="22"/>
      <c r="M123" s="56"/>
      <c r="N123" s="47"/>
      <c r="O123" s="57"/>
      <c r="P123" s="132">
        <f>P124</f>
        <v>0</v>
      </c>
      <c r="Q123" s="57"/>
      <c r="R123" s="132">
        <f>R124</f>
        <v>0</v>
      </c>
      <c r="S123" s="57"/>
      <c r="T123" s="133">
        <f>T124</f>
        <v>0</v>
      </c>
      <c r="U123" s="21"/>
      <c r="V123" s="21"/>
      <c r="W123" s="21"/>
      <c r="X123" s="21"/>
      <c r="Y123" s="21"/>
      <c r="Z123" s="21"/>
      <c r="AA123" s="21"/>
      <c r="AB123" s="21"/>
      <c r="AC123" s="21"/>
      <c r="AD123" s="21"/>
      <c r="AE123" s="21"/>
      <c r="AT123" s="8" t="s">
        <v>74</v>
      </c>
      <c r="AU123" s="8" t="s">
        <v>122</v>
      </c>
      <c r="BK123" s="134">
        <f>BK124</f>
        <v>0</v>
      </c>
    </row>
    <row r="124" spans="1:65" s="135" customFormat="1" ht="25.9" customHeight="1">
      <c r="B124" s="136"/>
      <c r="D124" s="137" t="s">
        <v>74</v>
      </c>
      <c r="E124" s="138" t="s">
        <v>818</v>
      </c>
      <c r="F124" s="138" t="s">
        <v>819</v>
      </c>
      <c r="J124" s="139">
        <f>BK124</f>
        <v>0</v>
      </c>
      <c r="L124" s="136"/>
      <c r="M124" s="140"/>
      <c r="N124" s="141"/>
      <c r="O124" s="141"/>
      <c r="P124" s="142">
        <f>P125+P141</f>
        <v>0</v>
      </c>
      <c r="Q124" s="141"/>
      <c r="R124" s="142">
        <f>R125+R141</f>
        <v>0</v>
      </c>
      <c r="S124" s="141"/>
      <c r="T124" s="143">
        <f>T125+T141</f>
        <v>0</v>
      </c>
      <c r="AR124" s="137" t="s">
        <v>84</v>
      </c>
      <c r="AT124" s="144" t="s">
        <v>74</v>
      </c>
      <c r="AU124" s="144" t="s">
        <v>75</v>
      </c>
      <c r="AY124" s="137" t="s">
        <v>158</v>
      </c>
      <c r="BK124" s="145">
        <f>BK125+BK141</f>
        <v>0</v>
      </c>
    </row>
    <row r="125" spans="1:65" s="135" customFormat="1" ht="22.7" customHeight="1">
      <c r="B125" s="136"/>
      <c r="D125" s="137" t="s">
        <v>74</v>
      </c>
      <c r="E125" s="146" t="s">
        <v>75</v>
      </c>
      <c r="F125" s="146" t="s">
        <v>1984</v>
      </c>
      <c r="J125" s="147">
        <f>BK125</f>
        <v>0</v>
      </c>
      <c r="L125" s="136"/>
      <c r="M125" s="140"/>
      <c r="N125" s="141"/>
      <c r="O125" s="141"/>
      <c r="P125" s="142">
        <f>SUM(P126:P140)</f>
        <v>0</v>
      </c>
      <c r="Q125" s="141"/>
      <c r="R125" s="142">
        <f>SUM(R126:R140)</f>
        <v>0</v>
      </c>
      <c r="S125" s="141"/>
      <c r="T125" s="143">
        <f>SUM(T126:T140)</f>
        <v>0</v>
      </c>
      <c r="AR125" s="137" t="s">
        <v>84</v>
      </c>
      <c r="AT125" s="144" t="s">
        <v>74</v>
      </c>
      <c r="AU125" s="144" t="s">
        <v>80</v>
      </c>
      <c r="AY125" s="137" t="s">
        <v>158</v>
      </c>
      <c r="BK125" s="145">
        <f>SUM(BK126:BK140)</f>
        <v>0</v>
      </c>
    </row>
    <row r="126" spans="1:65" s="25" customFormat="1" ht="37.700000000000003" customHeight="1">
      <c r="A126" s="21"/>
      <c r="B126" s="22"/>
      <c r="C126" s="192" t="s">
        <v>80</v>
      </c>
      <c r="D126" s="192" t="s">
        <v>514</v>
      </c>
      <c r="E126" s="193" t="s">
        <v>1985</v>
      </c>
      <c r="F126" s="194" t="s">
        <v>2057</v>
      </c>
      <c r="G126" s="195" t="s">
        <v>173</v>
      </c>
      <c r="H126" s="196">
        <v>92</v>
      </c>
      <c r="I126" s="2"/>
      <c r="J126" s="197">
        <f t="shared" ref="J126:J140" si="0">ROUND(I126*H126,2)</f>
        <v>0</v>
      </c>
      <c r="K126" s="194" t="s">
        <v>1</v>
      </c>
      <c r="L126" s="198"/>
      <c r="M126" s="199" t="s">
        <v>1</v>
      </c>
      <c r="N126" s="200" t="s">
        <v>40</v>
      </c>
      <c r="O126" s="49"/>
      <c r="P126" s="156">
        <f t="shared" ref="P126:P140" si="1">O126*H126</f>
        <v>0</v>
      </c>
      <c r="Q126" s="156">
        <v>0</v>
      </c>
      <c r="R126" s="156">
        <f t="shared" ref="R126:R140" si="2">Q126*H126</f>
        <v>0</v>
      </c>
      <c r="S126" s="156">
        <v>0</v>
      </c>
      <c r="T126" s="157">
        <f t="shared" ref="T126:T140" si="3">S126*H126</f>
        <v>0</v>
      </c>
      <c r="U126" s="21"/>
      <c r="V126" s="21"/>
      <c r="W126" s="21"/>
      <c r="X126" s="21"/>
      <c r="Y126" s="21"/>
      <c r="Z126" s="21"/>
      <c r="AA126" s="21"/>
      <c r="AB126" s="21"/>
      <c r="AC126" s="21"/>
      <c r="AD126" s="21"/>
      <c r="AE126" s="21"/>
      <c r="AR126" s="158" t="s">
        <v>527</v>
      </c>
      <c r="AT126" s="158" t="s">
        <v>514</v>
      </c>
      <c r="AU126" s="158" t="s">
        <v>84</v>
      </c>
      <c r="AY126" s="8" t="s">
        <v>158</v>
      </c>
      <c r="BE126" s="159">
        <f t="shared" ref="BE126:BE140" si="4">IF(N126="základní",J126,0)</f>
        <v>0</v>
      </c>
      <c r="BF126" s="159">
        <f t="shared" ref="BF126:BF140" si="5">IF(N126="snížená",J126,0)</f>
        <v>0</v>
      </c>
      <c r="BG126" s="159">
        <f t="shared" ref="BG126:BG140" si="6">IF(N126="zákl. přenesená",J126,0)</f>
        <v>0</v>
      </c>
      <c r="BH126" s="159">
        <f t="shared" ref="BH126:BH140" si="7">IF(N126="sníž. přenesená",J126,0)</f>
        <v>0</v>
      </c>
      <c r="BI126" s="159">
        <f t="shared" ref="BI126:BI140" si="8">IF(N126="nulová",J126,0)</f>
        <v>0</v>
      </c>
      <c r="BJ126" s="8" t="s">
        <v>80</v>
      </c>
      <c r="BK126" s="159">
        <f t="shared" ref="BK126:BK140" si="9">ROUND(I126*H126,2)</f>
        <v>0</v>
      </c>
      <c r="BL126" s="8" t="s">
        <v>403</v>
      </c>
      <c r="BM126" s="158" t="s">
        <v>84</v>
      </c>
    </row>
    <row r="127" spans="1:65" s="25" customFormat="1" ht="37.700000000000003" customHeight="1">
      <c r="A127" s="21"/>
      <c r="B127" s="22"/>
      <c r="C127" s="192" t="s">
        <v>84</v>
      </c>
      <c r="D127" s="192" t="s">
        <v>514</v>
      </c>
      <c r="E127" s="193" t="s">
        <v>1991</v>
      </c>
      <c r="F127" s="194" t="s">
        <v>2058</v>
      </c>
      <c r="G127" s="195" t="s">
        <v>173</v>
      </c>
      <c r="H127" s="196">
        <v>20</v>
      </c>
      <c r="I127" s="2"/>
      <c r="J127" s="197">
        <f t="shared" si="0"/>
        <v>0</v>
      </c>
      <c r="K127" s="194" t="s">
        <v>1</v>
      </c>
      <c r="L127" s="198"/>
      <c r="M127" s="199" t="s">
        <v>1</v>
      </c>
      <c r="N127" s="200" t="s">
        <v>40</v>
      </c>
      <c r="O127" s="49"/>
      <c r="P127" s="156">
        <f t="shared" si="1"/>
        <v>0</v>
      </c>
      <c r="Q127" s="156">
        <v>0</v>
      </c>
      <c r="R127" s="156">
        <f t="shared" si="2"/>
        <v>0</v>
      </c>
      <c r="S127" s="156">
        <v>0</v>
      </c>
      <c r="T127" s="157">
        <f t="shared" si="3"/>
        <v>0</v>
      </c>
      <c r="U127" s="21"/>
      <c r="V127" s="21"/>
      <c r="W127" s="21"/>
      <c r="X127" s="21"/>
      <c r="Y127" s="21"/>
      <c r="Z127" s="21"/>
      <c r="AA127" s="21"/>
      <c r="AB127" s="21"/>
      <c r="AC127" s="21"/>
      <c r="AD127" s="21"/>
      <c r="AE127" s="21"/>
      <c r="AR127" s="158" t="s">
        <v>527</v>
      </c>
      <c r="AT127" s="158" t="s">
        <v>514</v>
      </c>
      <c r="AU127" s="158" t="s">
        <v>84</v>
      </c>
      <c r="AY127" s="8" t="s">
        <v>158</v>
      </c>
      <c r="BE127" s="159">
        <f t="shared" si="4"/>
        <v>0</v>
      </c>
      <c r="BF127" s="159">
        <f t="shared" si="5"/>
        <v>0</v>
      </c>
      <c r="BG127" s="159">
        <f t="shared" si="6"/>
        <v>0</v>
      </c>
      <c r="BH127" s="159">
        <f t="shared" si="7"/>
        <v>0</v>
      </c>
      <c r="BI127" s="159">
        <f t="shared" si="8"/>
        <v>0</v>
      </c>
      <c r="BJ127" s="8" t="s">
        <v>80</v>
      </c>
      <c r="BK127" s="159">
        <f t="shared" si="9"/>
        <v>0</v>
      </c>
      <c r="BL127" s="8" t="s">
        <v>403</v>
      </c>
      <c r="BM127" s="158" t="s">
        <v>90</v>
      </c>
    </row>
    <row r="128" spans="1:65" s="25" customFormat="1" ht="37.700000000000003" customHeight="1">
      <c r="A128" s="21"/>
      <c r="B128" s="22"/>
      <c r="C128" s="192" t="s">
        <v>87</v>
      </c>
      <c r="D128" s="192" t="s">
        <v>514</v>
      </c>
      <c r="E128" s="193" t="s">
        <v>2012</v>
      </c>
      <c r="F128" s="194" t="s">
        <v>2059</v>
      </c>
      <c r="G128" s="195" t="s">
        <v>173</v>
      </c>
      <c r="H128" s="196">
        <v>163</v>
      </c>
      <c r="I128" s="2"/>
      <c r="J128" s="197">
        <f t="shared" si="0"/>
        <v>0</v>
      </c>
      <c r="K128" s="194" t="s">
        <v>1</v>
      </c>
      <c r="L128" s="198"/>
      <c r="M128" s="199" t="s">
        <v>1</v>
      </c>
      <c r="N128" s="200" t="s">
        <v>40</v>
      </c>
      <c r="O128" s="49"/>
      <c r="P128" s="156">
        <f t="shared" si="1"/>
        <v>0</v>
      </c>
      <c r="Q128" s="156">
        <v>0</v>
      </c>
      <c r="R128" s="156">
        <f t="shared" si="2"/>
        <v>0</v>
      </c>
      <c r="S128" s="156">
        <v>0</v>
      </c>
      <c r="T128" s="157">
        <f t="shared" si="3"/>
        <v>0</v>
      </c>
      <c r="U128" s="21"/>
      <c r="V128" s="21"/>
      <c r="W128" s="21"/>
      <c r="X128" s="21"/>
      <c r="Y128" s="21"/>
      <c r="Z128" s="21"/>
      <c r="AA128" s="21"/>
      <c r="AB128" s="21"/>
      <c r="AC128" s="21"/>
      <c r="AD128" s="21"/>
      <c r="AE128" s="21"/>
      <c r="AR128" s="158" t="s">
        <v>527</v>
      </c>
      <c r="AT128" s="158" t="s">
        <v>514</v>
      </c>
      <c r="AU128" s="158" t="s">
        <v>84</v>
      </c>
      <c r="AY128" s="8" t="s">
        <v>158</v>
      </c>
      <c r="BE128" s="159">
        <f t="shared" si="4"/>
        <v>0</v>
      </c>
      <c r="BF128" s="159">
        <f t="shared" si="5"/>
        <v>0</v>
      </c>
      <c r="BG128" s="159">
        <f t="shared" si="6"/>
        <v>0</v>
      </c>
      <c r="BH128" s="159">
        <f t="shared" si="7"/>
        <v>0</v>
      </c>
      <c r="BI128" s="159">
        <f t="shared" si="8"/>
        <v>0</v>
      </c>
      <c r="BJ128" s="8" t="s">
        <v>80</v>
      </c>
      <c r="BK128" s="159">
        <f t="shared" si="9"/>
        <v>0</v>
      </c>
      <c r="BL128" s="8" t="s">
        <v>403</v>
      </c>
      <c r="BM128" s="158" t="s">
        <v>112</v>
      </c>
    </row>
    <row r="129" spans="1:65" s="25" customFormat="1" ht="48.95" customHeight="1">
      <c r="A129" s="21"/>
      <c r="B129" s="22"/>
      <c r="C129" s="192" t="s">
        <v>90</v>
      </c>
      <c r="D129" s="192" t="s">
        <v>514</v>
      </c>
      <c r="E129" s="193" t="s">
        <v>2003</v>
      </c>
      <c r="F129" s="194" t="s">
        <v>2060</v>
      </c>
      <c r="G129" s="195" t="s">
        <v>173</v>
      </c>
      <c r="H129" s="196">
        <v>13</v>
      </c>
      <c r="I129" s="2"/>
      <c r="J129" s="197">
        <f t="shared" si="0"/>
        <v>0</v>
      </c>
      <c r="K129" s="194" t="s">
        <v>1</v>
      </c>
      <c r="L129" s="198"/>
      <c r="M129" s="199" t="s">
        <v>1</v>
      </c>
      <c r="N129" s="200" t="s">
        <v>40</v>
      </c>
      <c r="O129" s="49"/>
      <c r="P129" s="156">
        <f t="shared" si="1"/>
        <v>0</v>
      </c>
      <c r="Q129" s="156">
        <v>0</v>
      </c>
      <c r="R129" s="156">
        <f t="shared" si="2"/>
        <v>0</v>
      </c>
      <c r="S129" s="156">
        <v>0</v>
      </c>
      <c r="T129" s="157">
        <f t="shared" si="3"/>
        <v>0</v>
      </c>
      <c r="U129" s="21"/>
      <c r="V129" s="21"/>
      <c r="W129" s="21"/>
      <c r="X129" s="21"/>
      <c r="Y129" s="21"/>
      <c r="Z129" s="21"/>
      <c r="AA129" s="21"/>
      <c r="AB129" s="21"/>
      <c r="AC129" s="21"/>
      <c r="AD129" s="21"/>
      <c r="AE129" s="21"/>
      <c r="AR129" s="158" t="s">
        <v>527</v>
      </c>
      <c r="AT129" s="158" t="s">
        <v>514</v>
      </c>
      <c r="AU129" s="158" t="s">
        <v>84</v>
      </c>
      <c r="AY129" s="8" t="s">
        <v>158</v>
      </c>
      <c r="BE129" s="159">
        <f t="shared" si="4"/>
        <v>0</v>
      </c>
      <c r="BF129" s="159">
        <f t="shared" si="5"/>
        <v>0</v>
      </c>
      <c r="BG129" s="159">
        <f t="shared" si="6"/>
        <v>0</v>
      </c>
      <c r="BH129" s="159">
        <f t="shared" si="7"/>
        <v>0</v>
      </c>
      <c r="BI129" s="159">
        <f t="shared" si="8"/>
        <v>0</v>
      </c>
      <c r="BJ129" s="8" t="s">
        <v>80</v>
      </c>
      <c r="BK129" s="159">
        <f t="shared" si="9"/>
        <v>0</v>
      </c>
      <c r="BL129" s="8" t="s">
        <v>403</v>
      </c>
      <c r="BM129" s="158" t="s">
        <v>213</v>
      </c>
    </row>
    <row r="130" spans="1:65" s="25" customFormat="1" ht="24.2" customHeight="1">
      <c r="A130" s="21"/>
      <c r="B130" s="22"/>
      <c r="C130" s="192" t="s">
        <v>93</v>
      </c>
      <c r="D130" s="192" t="s">
        <v>514</v>
      </c>
      <c r="E130" s="193" t="s">
        <v>2061</v>
      </c>
      <c r="F130" s="194" t="s">
        <v>2062</v>
      </c>
      <c r="G130" s="195" t="s">
        <v>173</v>
      </c>
      <c r="H130" s="196">
        <v>29</v>
      </c>
      <c r="I130" s="2"/>
      <c r="J130" s="197">
        <f t="shared" si="0"/>
        <v>0</v>
      </c>
      <c r="K130" s="194" t="s">
        <v>1</v>
      </c>
      <c r="L130" s="198"/>
      <c r="M130" s="199" t="s">
        <v>1</v>
      </c>
      <c r="N130" s="200" t="s">
        <v>40</v>
      </c>
      <c r="O130" s="49"/>
      <c r="P130" s="156">
        <f t="shared" si="1"/>
        <v>0</v>
      </c>
      <c r="Q130" s="156">
        <v>0</v>
      </c>
      <c r="R130" s="156">
        <f t="shared" si="2"/>
        <v>0</v>
      </c>
      <c r="S130" s="156">
        <v>0</v>
      </c>
      <c r="T130" s="157">
        <f t="shared" si="3"/>
        <v>0</v>
      </c>
      <c r="U130" s="21"/>
      <c r="V130" s="21"/>
      <c r="W130" s="21"/>
      <c r="X130" s="21"/>
      <c r="Y130" s="21"/>
      <c r="Z130" s="21"/>
      <c r="AA130" s="21"/>
      <c r="AB130" s="21"/>
      <c r="AC130" s="21"/>
      <c r="AD130" s="21"/>
      <c r="AE130" s="21"/>
      <c r="AR130" s="158" t="s">
        <v>527</v>
      </c>
      <c r="AT130" s="158" t="s">
        <v>514</v>
      </c>
      <c r="AU130" s="158" t="s">
        <v>84</v>
      </c>
      <c r="AY130" s="8" t="s">
        <v>158</v>
      </c>
      <c r="BE130" s="159">
        <f t="shared" si="4"/>
        <v>0</v>
      </c>
      <c r="BF130" s="159">
        <f t="shared" si="5"/>
        <v>0</v>
      </c>
      <c r="BG130" s="159">
        <f t="shared" si="6"/>
        <v>0</v>
      </c>
      <c r="BH130" s="159">
        <f t="shared" si="7"/>
        <v>0</v>
      </c>
      <c r="BI130" s="159">
        <f t="shared" si="8"/>
        <v>0</v>
      </c>
      <c r="BJ130" s="8" t="s">
        <v>80</v>
      </c>
      <c r="BK130" s="159">
        <f t="shared" si="9"/>
        <v>0</v>
      </c>
      <c r="BL130" s="8" t="s">
        <v>403</v>
      </c>
      <c r="BM130" s="158" t="s">
        <v>240</v>
      </c>
    </row>
    <row r="131" spans="1:65" s="25" customFormat="1" ht="24.2" customHeight="1">
      <c r="A131" s="21"/>
      <c r="B131" s="22"/>
      <c r="C131" s="192" t="s">
        <v>112</v>
      </c>
      <c r="D131" s="192" t="s">
        <v>514</v>
      </c>
      <c r="E131" s="193" t="s">
        <v>2063</v>
      </c>
      <c r="F131" s="194" t="s">
        <v>2064</v>
      </c>
      <c r="G131" s="195" t="s">
        <v>173</v>
      </c>
      <c r="H131" s="196">
        <v>29</v>
      </c>
      <c r="I131" s="2"/>
      <c r="J131" s="197">
        <f t="shared" si="0"/>
        <v>0</v>
      </c>
      <c r="K131" s="194" t="s">
        <v>1</v>
      </c>
      <c r="L131" s="198"/>
      <c r="M131" s="199" t="s">
        <v>1</v>
      </c>
      <c r="N131" s="200" t="s">
        <v>40</v>
      </c>
      <c r="O131" s="49"/>
      <c r="P131" s="156">
        <f t="shared" si="1"/>
        <v>0</v>
      </c>
      <c r="Q131" s="156">
        <v>0</v>
      </c>
      <c r="R131" s="156">
        <f t="shared" si="2"/>
        <v>0</v>
      </c>
      <c r="S131" s="156">
        <v>0</v>
      </c>
      <c r="T131" s="157">
        <f t="shared" si="3"/>
        <v>0</v>
      </c>
      <c r="U131" s="21"/>
      <c r="V131" s="21"/>
      <c r="W131" s="21"/>
      <c r="X131" s="21"/>
      <c r="Y131" s="21"/>
      <c r="Z131" s="21"/>
      <c r="AA131" s="21"/>
      <c r="AB131" s="21"/>
      <c r="AC131" s="21"/>
      <c r="AD131" s="21"/>
      <c r="AE131" s="21"/>
      <c r="AR131" s="158" t="s">
        <v>527</v>
      </c>
      <c r="AT131" s="158" t="s">
        <v>514</v>
      </c>
      <c r="AU131" s="158" t="s">
        <v>84</v>
      </c>
      <c r="AY131" s="8" t="s">
        <v>158</v>
      </c>
      <c r="BE131" s="159">
        <f t="shared" si="4"/>
        <v>0</v>
      </c>
      <c r="BF131" s="159">
        <f t="shared" si="5"/>
        <v>0</v>
      </c>
      <c r="BG131" s="159">
        <f t="shared" si="6"/>
        <v>0</v>
      </c>
      <c r="BH131" s="159">
        <f t="shared" si="7"/>
        <v>0</v>
      </c>
      <c r="BI131" s="159">
        <f t="shared" si="8"/>
        <v>0</v>
      </c>
      <c r="BJ131" s="8" t="s">
        <v>80</v>
      </c>
      <c r="BK131" s="159">
        <f t="shared" si="9"/>
        <v>0</v>
      </c>
      <c r="BL131" s="8" t="s">
        <v>403</v>
      </c>
      <c r="BM131" s="158" t="s">
        <v>176</v>
      </c>
    </row>
    <row r="132" spans="1:65" s="25" customFormat="1" ht="24.2" customHeight="1">
      <c r="A132" s="21"/>
      <c r="B132" s="22"/>
      <c r="C132" s="192" t="s">
        <v>199</v>
      </c>
      <c r="D132" s="192" t="s">
        <v>514</v>
      </c>
      <c r="E132" s="193" t="s">
        <v>2065</v>
      </c>
      <c r="F132" s="194" t="s">
        <v>2066</v>
      </c>
      <c r="G132" s="195" t="s">
        <v>173</v>
      </c>
      <c r="H132" s="196">
        <v>500</v>
      </c>
      <c r="I132" s="2"/>
      <c r="J132" s="197">
        <f t="shared" si="0"/>
        <v>0</v>
      </c>
      <c r="K132" s="194" t="s">
        <v>1</v>
      </c>
      <c r="L132" s="198"/>
      <c r="M132" s="199" t="s">
        <v>1</v>
      </c>
      <c r="N132" s="200" t="s">
        <v>40</v>
      </c>
      <c r="O132" s="49"/>
      <c r="P132" s="156">
        <f t="shared" si="1"/>
        <v>0</v>
      </c>
      <c r="Q132" s="156">
        <v>0</v>
      </c>
      <c r="R132" s="156">
        <f t="shared" si="2"/>
        <v>0</v>
      </c>
      <c r="S132" s="156">
        <v>0</v>
      </c>
      <c r="T132" s="157">
        <f t="shared" si="3"/>
        <v>0</v>
      </c>
      <c r="U132" s="21"/>
      <c r="V132" s="21"/>
      <c r="W132" s="21"/>
      <c r="X132" s="21"/>
      <c r="Y132" s="21"/>
      <c r="Z132" s="21"/>
      <c r="AA132" s="21"/>
      <c r="AB132" s="21"/>
      <c r="AC132" s="21"/>
      <c r="AD132" s="21"/>
      <c r="AE132" s="21"/>
      <c r="AR132" s="158" t="s">
        <v>527</v>
      </c>
      <c r="AT132" s="158" t="s">
        <v>514</v>
      </c>
      <c r="AU132" s="158" t="s">
        <v>84</v>
      </c>
      <c r="AY132" s="8" t="s">
        <v>158</v>
      </c>
      <c r="BE132" s="159">
        <f t="shared" si="4"/>
        <v>0</v>
      </c>
      <c r="BF132" s="159">
        <f t="shared" si="5"/>
        <v>0</v>
      </c>
      <c r="BG132" s="159">
        <f t="shared" si="6"/>
        <v>0</v>
      </c>
      <c r="BH132" s="159">
        <f t="shared" si="7"/>
        <v>0</v>
      </c>
      <c r="BI132" s="159">
        <f t="shared" si="8"/>
        <v>0</v>
      </c>
      <c r="BJ132" s="8" t="s">
        <v>80</v>
      </c>
      <c r="BK132" s="159">
        <f t="shared" si="9"/>
        <v>0</v>
      </c>
      <c r="BL132" s="8" t="s">
        <v>403</v>
      </c>
      <c r="BM132" s="158" t="s">
        <v>301</v>
      </c>
    </row>
    <row r="133" spans="1:65" s="25" customFormat="1" ht="24.2" customHeight="1">
      <c r="A133" s="21"/>
      <c r="B133" s="22"/>
      <c r="C133" s="192" t="s">
        <v>213</v>
      </c>
      <c r="D133" s="192" t="s">
        <v>514</v>
      </c>
      <c r="E133" s="193" t="s">
        <v>2067</v>
      </c>
      <c r="F133" s="194" t="s">
        <v>2068</v>
      </c>
      <c r="G133" s="195" t="s">
        <v>173</v>
      </c>
      <c r="H133" s="196">
        <v>500</v>
      </c>
      <c r="I133" s="2"/>
      <c r="J133" s="197">
        <f t="shared" si="0"/>
        <v>0</v>
      </c>
      <c r="K133" s="194" t="s">
        <v>1</v>
      </c>
      <c r="L133" s="198"/>
      <c r="M133" s="199" t="s">
        <v>1</v>
      </c>
      <c r="N133" s="200" t="s">
        <v>40</v>
      </c>
      <c r="O133" s="49"/>
      <c r="P133" s="156">
        <f t="shared" si="1"/>
        <v>0</v>
      </c>
      <c r="Q133" s="156">
        <v>0</v>
      </c>
      <c r="R133" s="156">
        <f t="shared" si="2"/>
        <v>0</v>
      </c>
      <c r="S133" s="156">
        <v>0</v>
      </c>
      <c r="T133" s="157">
        <f t="shared" si="3"/>
        <v>0</v>
      </c>
      <c r="U133" s="21"/>
      <c r="V133" s="21"/>
      <c r="W133" s="21"/>
      <c r="X133" s="21"/>
      <c r="Y133" s="21"/>
      <c r="Z133" s="21"/>
      <c r="AA133" s="21"/>
      <c r="AB133" s="21"/>
      <c r="AC133" s="21"/>
      <c r="AD133" s="21"/>
      <c r="AE133" s="21"/>
      <c r="AR133" s="158" t="s">
        <v>527</v>
      </c>
      <c r="AT133" s="158" t="s">
        <v>514</v>
      </c>
      <c r="AU133" s="158" t="s">
        <v>84</v>
      </c>
      <c r="AY133" s="8" t="s">
        <v>158</v>
      </c>
      <c r="BE133" s="159">
        <f t="shared" si="4"/>
        <v>0</v>
      </c>
      <c r="BF133" s="159">
        <f t="shared" si="5"/>
        <v>0</v>
      </c>
      <c r="BG133" s="159">
        <f t="shared" si="6"/>
        <v>0</v>
      </c>
      <c r="BH133" s="159">
        <f t="shared" si="7"/>
        <v>0</v>
      </c>
      <c r="BI133" s="159">
        <f t="shared" si="8"/>
        <v>0</v>
      </c>
      <c r="BJ133" s="8" t="s">
        <v>80</v>
      </c>
      <c r="BK133" s="159">
        <f t="shared" si="9"/>
        <v>0</v>
      </c>
      <c r="BL133" s="8" t="s">
        <v>403</v>
      </c>
      <c r="BM133" s="158" t="s">
        <v>403</v>
      </c>
    </row>
    <row r="134" spans="1:65" s="25" customFormat="1" ht="24.2" customHeight="1">
      <c r="A134" s="21"/>
      <c r="B134" s="22"/>
      <c r="C134" s="192" t="s">
        <v>230</v>
      </c>
      <c r="D134" s="192" t="s">
        <v>514</v>
      </c>
      <c r="E134" s="193" t="s">
        <v>2069</v>
      </c>
      <c r="F134" s="194" t="s">
        <v>2070</v>
      </c>
      <c r="G134" s="195" t="s">
        <v>173</v>
      </c>
      <c r="H134" s="196">
        <v>20</v>
      </c>
      <c r="I134" s="2"/>
      <c r="J134" s="197">
        <f t="shared" si="0"/>
        <v>0</v>
      </c>
      <c r="K134" s="194" t="s">
        <v>1</v>
      </c>
      <c r="L134" s="198"/>
      <c r="M134" s="199" t="s">
        <v>1</v>
      </c>
      <c r="N134" s="200" t="s">
        <v>40</v>
      </c>
      <c r="O134" s="49"/>
      <c r="P134" s="156">
        <f t="shared" si="1"/>
        <v>0</v>
      </c>
      <c r="Q134" s="156">
        <v>0</v>
      </c>
      <c r="R134" s="156">
        <f t="shared" si="2"/>
        <v>0</v>
      </c>
      <c r="S134" s="156">
        <v>0</v>
      </c>
      <c r="T134" s="157">
        <f t="shared" si="3"/>
        <v>0</v>
      </c>
      <c r="U134" s="21"/>
      <c r="V134" s="21"/>
      <c r="W134" s="21"/>
      <c r="X134" s="21"/>
      <c r="Y134" s="21"/>
      <c r="Z134" s="21"/>
      <c r="AA134" s="21"/>
      <c r="AB134" s="21"/>
      <c r="AC134" s="21"/>
      <c r="AD134" s="21"/>
      <c r="AE134" s="21"/>
      <c r="AR134" s="158" t="s">
        <v>527</v>
      </c>
      <c r="AT134" s="158" t="s">
        <v>514</v>
      </c>
      <c r="AU134" s="158" t="s">
        <v>84</v>
      </c>
      <c r="AY134" s="8" t="s">
        <v>158</v>
      </c>
      <c r="BE134" s="159">
        <f t="shared" si="4"/>
        <v>0</v>
      </c>
      <c r="BF134" s="159">
        <f t="shared" si="5"/>
        <v>0</v>
      </c>
      <c r="BG134" s="159">
        <f t="shared" si="6"/>
        <v>0</v>
      </c>
      <c r="BH134" s="159">
        <f t="shared" si="7"/>
        <v>0</v>
      </c>
      <c r="BI134" s="159">
        <f t="shared" si="8"/>
        <v>0</v>
      </c>
      <c r="BJ134" s="8" t="s">
        <v>80</v>
      </c>
      <c r="BK134" s="159">
        <f t="shared" si="9"/>
        <v>0</v>
      </c>
      <c r="BL134" s="8" t="s">
        <v>403</v>
      </c>
      <c r="BM134" s="158" t="s">
        <v>414</v>
      </c>
    </row>
    <row r="135" spans="1:65" s="25" customFormat="1" ht="16.5" customHeight="1">
      <c r="A135" s="21"/>
      <c r="B135" s="22"/>
      <c r="C135" s="192" t="s">
        <v>240</v>
      </c>
      <c r="D135" s="192" t="s">
        <v>514</v>
      </c>
      <c r="E135" s="193" t="s">
        <v>1987</v>
      </c>
      <c r="F135" s="194" t="s">
        <v>1988</v>
      </c>
      <c r="G135" s="195" t="s">
        <v>173</v>
      </c>
      <c r="H135" s="196">
        <v>219</v>
      </c>
      <c r="I135" s="2"/>
      <c r="J135" s="197">
        <f t="shared" si="0"/>
        <v>0</v>
      </c>
      <c r="K135" s="194" t="s">
        <v>1</v>
      </c>
      <c r="L135" s="198"/>
      <c r="M135" s="199" t="s">
        <v>1</v>
      </c>
      <c r="N135" s="200" t="s">
        <v>40</v>
      </c>
      <c r="O135" s="49"/>
      <c r="P135" s="156">
        <f t="shared" si="1"/>
        <v>0</v>
      </c>
      <c r="Q135" s="156">
        <v>0</v>
      </c>
      <c r="R135" s="156">
        <f t="shared" si="2"/>
        <v>0</v>
      </c>
      <c r="S135" s="156">
        <v>0</v>
      </c>
      <c r="T135" s="157">
        <f t="shared" si="3"/>
        <v>0</v>
      </c>
      <c r="U135" s="21"/>
      <c r="V135" s="21"/>
      <c r="W135" s="21"/>
      <c r="X135" s="21"/>
      <c r="Y135" s="21"/>
      <c r="Z135" s="21"/>
      <c r="AA135" s="21"/>
      <c r="AB135" s="21"/>
      <c r="AC135" s="21"/>
      <c r="AD135" s="21"/>
      <c r="AE135" s="21"/>
      <c r="AR135" s="158" t="s">
        <v>527</v>
      </c>
      <c r="AT135" s="158" t="s">
        <v>514</v>
      </c>
      <c r="AU135" s="158" t="s">
        <v>84</v>
      </c>
      <c r="AY135" s="8" t="s">
        <v>158</v>
      </c>
      <c r="BE135" s="159">
        <f t="shared" si="4"/>
        <v>0</v>
      </c>
      <c r="BF135" s="159">
        <f t="shared" si="5"/>
        <v>0</v>
      </c>
      <c r="BG135" s="159">
        <f t="shared" si="6"/>
        <v>0</v>
      </c>
      <c r="BH135" s="159">
        <f t="shared" si="7"/>
        <v>0</v>
      </c>
      <c r="BI135" s="159">
        <f t="shared" si="8"/>
        <v>0</v>
      </c>
      <c r="BJ135" s="8" t="s">
        <v>80</v>
      </c>
      <c r="BK135" s="159">
        <f t="shared" si="9"/>
        <v>0</v>
      </c>
      <c r="BL135" s="8" t="s">
        <v>403</v>
      </c>
      <c r="BM135" s="158" t="s">
        <v>426</v>
      </c>
    </row>
    <row r="136" spans="1:65" s="25" customFormat="1" ht="24.2" customHeight="1">
      <c r="A136" s="21"/>
      <c r="B136" s="22"/>
      <c r="C136" s="192" t="s">
        <v>250</v>
      </c>
      <c r="D136" s="192" t="s">
        <v>514</v>
      </c>
      <c r="E136" s="193" t="s">
        <v>2071</v>
      </c>
      <c r="F136" s="194" t="s">
        <v>2072</v>
      </c>
      <c r="G136" s="195" t="s">
        <v>173</v>
      </c>
      <c r="H136" s="196">
        <v>108</v>
      </c>
      <c r="I136" s="2"/>
      <c r="J136" s="197">
        <f t="shared" si="0"/>
        <v>0</v>
      </c>
      <c r="K136" s="194" t="s">
        <v>1</v>
      </c>
      <c r="L136" s="198"/>
      <c r="M136" s="199" t="s">
        <v>1</v>
      </c>
      <c r="N136" s="200" t="s">
        <v>40</v>
      </c>
      <c r="O136" s="49"/>
      <c r="P136" s="156">
        <f t="shared" si="1"/>
        <v>0</v>
      </c>
      <c r="Q136" s="156">
        <v>0</v>
      </c>
      <c r="R136" s="156">
        <f t="shared" si="2"/>
        <v>0</v>
      </c>
      <c r="S136" s="156">
        <v>0</v>
      </c>
      <c r="T136" s="157">
        <f t="shared" si="3"/>
        <v>0</v>
      </c>
      <c r="U136" s="21"/>
      <c r="V136" s="21"/>
      <c r="W136" s="21"/>
      <c r="X136" s="21"/>
      <c r="Y136" s="21"/>
      <c r="Z136" s="21"/>
      <c r="AA136" s="21"/>
      <c r="AB136" s="21"/>
      <c r="AC136" s="21"/>
      <c r="AD136" s="21"/>
      <c r="AE136" s="21"/>
      <c r="AR136" s="158" t="s">
        <v>527</v>
      </c>
      <c r="AT136" s="158" t="s">
        <v>514</v>
      </c>
      <c r="AU136" s="158" t="s">
        <v>84</v>
      </c>
      <c r="AY136" s="8" t="s">
        <v>158</v>
      </c>
      <c r="BE136" s="159">
        <f t="shared" si="4"/>
        <v>0</v>
      </c>
      <c r="BF136" s="159">
        <f t="shared" si="5"/>
        <v>0</v>
      </c>
      <c r="BG136" s="159">
        <f t="shared" si="6"/>
        <v>0</v>
      </c>
      <c r="BH136" s="159">
        <f t="shared" si="7"/>
        <v>0</v>
      </c>
      <c r="BI136" s="159">
        <f t="shared" si="8"/>
        <v>0</v>
      </c>
      <c r="BJ136" s="8" t="s">
        <v>80</v>
      </c>
      <c r="BK136" s="159">
        <f t="shared" si="9"/>
        <v>0</v>
      </c>
      <c r="BL136" s="8" t="s">
        <v>403</v>
      </c>
      <c r="BM136" s="158" t="s">
        <v>442</v>
      </c>
    </row>
    <row r="137" spans="1:65" s="25" customFormat="1" ht="21.75" customHeight="1">
      <c r="A137" s="21"/>
      <c r="B137" s="22"/>
      <c r="C137" s="192" t="s">
        <v>176</v>
      </c>
      <c r="D137" s="192" t="s">
        <v>514</v>
      </c>
      <c r="E137" s="193" t="s">
        <v>2073</v>
      </c>
      <c r="F137" s="194" t="s">
        <v>2074</v>
      </c>
      <c r="G137" s="195" t="s">
        <v>173</v>
      </c>
      <c r="H137" s="196">
        <v>35</v>
      </c>
      <c r="I137" s="2"/>
      <c r="J137" s="197">
        <f t="shared" si="0"/>
        <v>0</v>
      </c>
      <c r="K137" s="194" t="s">
        <v>1</v>
      </c>
      <c r="L137" s="198"/>
      <c r="M137" s="199" t="s">
        <v>1</v>
      </c>
      <c r="N137" s="200" t="s">
        <v>40</v>
      </c>
      <c r="O137" s="49"/>
      <c r="P137" s="156">
        <f t="shared" si="1"/>
        <v>0</v>
      </c>
      <c r="Q137" s="156">
        <v>0</v>
      </c>
      <c r="R137" s="156">
        <f t="shared" si="2"/>
        <v>0</v>
      </c>
      <c r="S137" s="156">
        <v>0</v>
      </c>
      <c r="T137" s="157">
        <f t="shared" si="3"/>
        <v>0</v>
      </c>
      <c r="U137" s="21"/>
      <c r="V137" s="21"/>
      <c r="W137" s="21"/>
      <c r="X137" s="21"/>
      <c r="Y137" s="21"/>
      <c r="Z137" s="21"/>
      <c r="AA137" s="21"/>
      <c r="AB137" s="21"/>
      <c r="AC137" s="21"/>
      <c r="AD137" s="21"/>
      <c r="AE137" s="21"/>
      <c r="AR137" s="158" t="s">
        <v>527</v>
      </c>
      <c r="AT137" s="158" t="s">
        <v>514</v>
      </c>
      <c r="AU137" s="158" t="s">
        <v>84</v>
      </c>
      <c r="AY137" s="8" t="s">
        <v>158</v>
      </c>
      <c r="BE137" s="159">
        <f t="shared" si="4"/>
        <v>0</v>
      </c>
      <c r="BF137" s="159">
        <f t="shared" si="5"/>
        <v>0</v>
      </c>
      <c r="BG137" s="159">
        <f t="shared" si="6"/>
        <v>0</v>
      </c>
      <c r="BH137" s="159">
        <f t="shared" si="7"/>
        <v>0</v>
      </c>
      <c r="BI137" s="159">
        <f t="shared" si="8"/>
        <v>0</v>
      </c>
      <c r="BJ137" s="8" t="s">
        <v>80</v>
      </c>
      <c r="BK137" s="159">
        <f t="shared" si="9"/>
        <v>0</v>
      </c>
      <c r="BL137" s="8" t="s">
        <v>403</v>
      </c>
      <c r="BM137" s="158" t="s">
        <v>456</v>
      </c>
    </row>
    <row r="138" spans="1:65" s="25" customFormat="1" ht="21.75" customHeight="1">
      <c r="A138" s="21"/>
      <c r="B138" s="22"/>
      <c r="C138" s="192" t="s">
        <v>262</v>
      </c>
      <c r="D138" s="192" t="s">
        <v>514</v>
      </c>
      <c r="E138" s="193" t="s">
        <v>2075</v>
      </c>
      <c r="F138" s="194" t="s">
        <v>2076</v>
      </c>
      <c r="G138" s="195" t="s">
        <v>173</v>
      </c>
      <c r="H138" s="196">
        <v>60</v>
      </c>
      <c r="I138" s="2"/>
      <c r="J138" s="197">
        <f t="shared" si="0"/>
        <v>0</v>
      </c>
      <c r="K138" s="194" t="s">
        <v>1</v>
      </c>
      <c r="L138" s="198"/>
      <c r="M138" s="199" t="s">
        <v>1</v>
      </c>
      <c r="N138" s="200" t="s">
        <v>40</v>
      </c>
      <c r="O138" s="49"/>
      <c r="P138" s="156">
        <f t="shared" si="1"/>
        <v>0</v>
      </c>
      <c r="Q138" s="156">
        <v>0</v>
      </c>
      <c r="R138" s="156">
        <f t="shared" si="2"/>
        <v>0</v>
      </c>
      <c r="S138" s="156">
        <v>0</v>
      </c>
      <c r="T138" s="157">
        <f t="shared" si="3"/>
        <v>0</v>
      </c>
      <c r="U138" s="21"/>
      <c r="V138" s="21"/>
      <c r="W138" s="21"/>
      <c r="X138" s="21"/>
      <c r="Y138" s="21"/>
      <c r="Z138" s="21"/>
      <c r="AA138" s="21"/>
      <c r="AB138" s="21"/>
      <c r="AC138" s="21"/>
      <c r="AD138" s="21"/>
      <c r="AE138" s="21"/>
      <c r="AR138" s="158" t="s">
        <v>527</v>
      </c>
      <c r="AT138" s="158" t="s">
        <v>514</v>
      </c>
      <c r="AU138" s="158" t="s">
        <v>84</v>
      </c>
      <c r="AY138" s="8" t="s">
        <v>158</v>
      </c>
      <c r="BE138" s="159">
        <f t="shared" si="4"/>
        <v>0</v>
      </c>
      <c r="BF138" s="159">
        <f t="shared" si="5"/>
        <v>0</v>
      </c>
      <c r="BG138" s="159">
        <f t="shared" si="6"/>
        <v>0</v>
      </c>
      <c r="BH138" s="159">
        <f t="shared" si="7"/>
        <v>0</v>
      </c>
      <c r="BI138" s="159">
        <f t="shared" si="8"/>
        <v>0</v>
      </c>
      <c r="BJ138" s="8" t="s">
        <v>80</v>
      </c>
      <c r="BK138" s="159">
        <f t="shared" si="9"/>
        <v>0</v>
      </c>
      <c r="BL138" s="8" t="s">
        <v>403</v>
      </c>
      <c r="BM138" s="158" t="s">
        <v>501</v>
      </c>
    </row>
    <row r="139" spans="1:65" s="25" customFormat="1" ht="21.75" customHeight="1">
      <c r="A139" s="21"/>
      <c r="B139" s="22"/>
      <c r="C139" s="192" t="s">
        <v>301</v>
      </c>
      <c r="D139" s="192" t="s">
        <v>514</v>
      </c>
      <c r="E139" s="193" t="s">
        <v>2077</v>
      </c>
      <c r="F139" s="194" t="s">
        <v>2078</v>
      </c>
      <c r="G139" s="195" t="s">
        <v>173</v>
      </c>
      <c r="H139" s="196">
        <v>15</v>
      </c>
      <c r="I139" s="2"/>
      <c r="J139" s="197">
        <f t="shared" si="0"/>
        <v>0</v>
      </c>
      <c r="K139" s="194" t="s">
        <v>1</v>
      </c>
      <c r="L139" s="198"/>
      <c r="M139" s="199" t="s">
        <v>1</v>
      </c>
      <c r="N139" s="200" t="s">
        <v>40</v>
      </c>
      <c r="O139" s="49"/>
      <c r="P139" s="156">
        <f t="shared" si="1"/>
        <v>0</v>
      </c>
      <c r="Q139" s="156">
        <v>0</v>
      </c>
      <c r="R139" s="156">
        <f t="shared" si="2"/>
        <v>0</v>
      </c>
      <c r="S139" s="156">
        <v>0</v>
      </c>
      <c r="T139" s="157">
        <f t="shared" si="3"/>
        <v>0</v>
      </c>
      <c r="U139" s="21"/>
      <c r="V139" s="21"/>
      <c r="W139" s="21"/>
      <c r="X139" s="21"/>
      <c r="Y139" s="21"/>
      <c r="Z139" s="21"/>
      <c r="AA139" s="21"/>
      <c r="AB139" s="21"/>
      <c r="AC139" s="21"/>
      <c r="AD139" s="21"/>
      <c r="AE139" s="21"/>
      <c r="AR139" s="158" t="s">
        <v>527</v>
      </c>
      <c r="AT139" s="158" t="s">
        <v>514</v>
      </c>
      <c r="AU139" s="158" t="s">
        <v>84</v>
      </c>
      <c r="AY139" s="8" t="s">
        <v>158</v>
      </c>
      <c r="BE139" s="159">
        <f t="shared" si="4"/>
        <v>0</v>
      </c>
      <c r="BF139" s="159">
        <f t="shared" si="5"/>
        <v>0</v>
      </c>
      <c r="BG139" s="159">
        <f t="shared" si="6"/>
        <v>0</v>
      </c>
      <c r="BH139" s="159">
        <f t="shared" si="7"/>
        <v>0</v>
      </c>
      <c r="BI139" s="159">
        <f t="shared" si="8"/>
        <v>0</v>
      </c>
      <c r="BJ139" s="8" t="s">
        <v>80</v>
      </c>
      <c r="BK139" s="159">
        <f t="shared" si="9"/>
        <v>0</v>
      </c>
      <c r="BL139" s="8" t="s">
        <v>403</v>
      </c>
      <c r="BM139" s="158" t="s">
        <v>509</v>
      </c>
    </row>
    <row r="140" spans="1:65" s="25" customFormat="1" ht="16.5" customHeight="1">
      <c r="A140" s="21"/>
      <c r="B140" s="22"/>
      <c r="C140" s="192" t="s">
        <v>8</v>
      </c>
      <c r="D140" s="192" t="s">
        <v>514</v>
      </c>
      <c r="E140" s="193" t="s">
        <v>1989</v>
      </c>
      <c r="F140" s="194" t="s">
        <v>1990</v>
      </c>
      <c r="G140" s="195" t="s">
        <v>253</v>
      </c>
      <c r="H140" s="196">
        <v>2103</v>
      </c>
      <c r="I140" s="2"/>
      <c r="J140" s="197">
        <f t="shared" si="0"/>
        <v>0</v>
      </c>
      <c r="K140" s="194" t="s">
        <v>1</v>
      </c>
      <c r="L140" s="198"/>
      <c r="M140" s="199" t="s">
        <v>1</v>
      </c>
      <c r="N140" s="200" t="s">
        <v>40</v>
      </c>
      <c r="O140" s="49"/>
      <c r="P140" s="156">
        <f t="shared" si="1"/>
        <v>0</v>
      </c>
      <c r="Q140" s="156">
        <v>0</v>
      </c>
      <c r="R140" s="156">
        <f t="shared" si="2"/>
        <v>0</v>
      </c>
      <c r="S140" s="156">
        <v>0</v>
      </c>
      <c r="T140" s="157">
        <f t="shared" si="3"/>
        <v>0</v>
      </c>
      <c r="U140" s="21"/>
      <c r="V140" s="21"/>
      <c r="W140" s="21"/>
      <c r="X140" s="21"/>
      <c r="Y140" s="21"/>
      <c r="Z140" s="21"/>
      <c r="AA140" s="21"/>
      <c r="AB140" s="21"/>
      <c r="AC140" s="21"/>
      <c r="AD140" s="21"/>
      <c r="AE140" s="21"/>
      <c r="AR140" s="158" t="s">
        <v>527</v>
      </c>
      <c r="AT140" s="158" t="s">
        <v>514</v>
      </c>
      <c r="AU140" s="158" t="s">
        <v>84</v>
      </c>
      <c r="AY140" s="8" t="s">
        <v>158</v>
      </c>
      <c r="BE140" s="159">
        <f t="shared" si="4"/>
        <v>0</v>
      </c>
      <c r="BF140" s="159">
        <f t="shared" si="5"/>
        <v>0</v>
      </c>
      <c r="BG140" s="159">
        <f t="shared" si="6"/>
        <v>0</v>
      </c>
      <c r="BH140" s="159">
        <f t="shared" si="7"/>
        <v>0</v>
      </c>
      <c r="BI140" s="159">
        <f t="shared" si="8"/>
        <v>0</v>
      </c>
      <c r="BJ140" s="8" t="s">
        <v>80</v>
      </c>
      <c r="BK140" s="159">
        <f t="shared" si="9"/>
        <v>0</v>
      </c>
      <c r="BL140" s="8" t="s">
        <v>403</v>
      </c>
      <c r="BM140" s="158" t="s">
        <v>519</v>
      </c>
    </row>
    <row r="141" spans="1:65" s="135" customFormat="1" ht="22.7" customHeight="1">
      <c r="B141" s="136"/>
      <c r="D141" s="137" t="s">
        <v>74</v>
      </c>
      <c r="E141" s="146" t="s">
        <v>2020</v>
      </c>
      <c r="F141" s="146" t="s">
        <v>2021</v>
      </c>
      <c r="J141" s="147">
        <f>BK141</f>
        <v>0</v>
      </c>
      <c r="L141" s="136"/>
      <c r="M141" s="140"/>
      <c r="N141" s="141"/>
      <c r="O141" s="141"/>
      <c r="P141" s="142">
        <f>SUM(P142:P150)</f>
        <v>0</v>
      </c>
      <c r="Q141" s="141"/>
      <c r="R141" s="142">
        <f>SUM(R142:R150)</f>
        <v>0</v>
      </c>
      <c r="S141" s="141"/>
      <c r="T141" s="143">
        <f>SUM(T142:T150)</f>
        <v>0</v>
      </c>
      <c r="AR141" s="137" t="s">
        <v>84</v>
      </c>
      <c r="AT141" s="144" t="s">
        <v>74</v>
      </c>
      <c r="AU141" s="144" t="s">
        <v>80</v>
      </c>
      <c r="AY141" s="137" t="s">
        <v>158</v>
      </c>
      <c r="BK141" s="145">
        <f>SUM(BK142:BK150)</f>
        <v>0</v>
      </c>
    </row>
    <row r="142" spans="1:65" s="25" customFormat="1" ht="24.2" customHeight="1">
      <c r="A142" s="21"/>
      <c r="B142" s="22"/>
      <c r="C142" s="148" t="s">
        <v>403</v>
      </c>
      <c r="D142" s="148" t="s">
        <v>160</v>
      </c>
      <c r="E142" s="149" t="s">
        <v>2079</v>
      </c>
      <c r="F142" s="150" t="s">
        <v>2080</v>
      </c>
      <c r="G142" s="151" t="s">
        <v>173</v>
      </c>
      <c r="H142" s="152">
        <v>282</v>
      </c>
      <c r="I142" s="1"/>
      <c r="J142" s="153">
        <f t="shared" ref="J142:J150" si="10">ROUND(I142*H142,2)</f>
        <v>0</v>
      </c>
      <c r="K142" s="150" t="s">
        <v>1</v>
      </c>
      <c r="L142" s="22"/>
      <c r="M142" s="154" t="s">
        <v>1</v>
      </c>
      <c r="N142" s="155" t="s">
        <v>40</v>
      </c>
      <c r="O142" s="49"/>
      <c r="P142" s="156">
        <f t="shared" ref="P142:P150" si="11">O142*H142</f>
        <v>0</v>
      </c>
      <c r="Q142" s="156">
        <v>0</v>
      </c>
      <c r="R142" s="156">
        <f t="shared" ref="R142:R150" si="12">Q142*H142</f>
        <v>0</v>
      </c>
      <c r="S142" s="156">
        <v>0</v>
      </c>
      <c r="T142" s="157">
        <f t="shared" ref="T142:T150" si="13">S142*H142</f>
        <v>0</v>
      </c>
      <c r="U142" s="21"/>
      <c r="V142" s="21"/>
      <c r="W142" s="21"/>
      <c r="X142" s="21"/>
      <c r="Y142" s="21"/>
      <c r="Z142" s="21"/>
      <c r="AA142" s="21"/>
      <c r="AB142" s="21"/>
      <c r="AC142" s="21"/>
      <c r="AD142" s="21"/>
      <c r="AE142" s="21"/>
      <c r="AR142" s="158" t="s">
        <v>403</v>
      </c>
      <c r="AT142" s="158" t="s">
        <v>160</v>
      </c>
      <c r="AU142" s="158" t="s">
        <v>84</v>
      </c>
      <c r="AY142" s="8" t="s">
        <v>158</v>
      </c>
      <c r="BE142" s="159">
        <f t="shared" ref="BE142:BE150" si="14">IF(N142="základní",J142,0)</f>
        <v>0</v>
      </c>
      <c r="BF142" s="159">
        <f t="shared" ref="BF142:BF150" si="15">IF(N142="snížená",J142,0)</f>
        <v>0</v>
      </c>
      <c r="BG142" s="159">
        <f t="shared" ref="BG142:BG150" si="16">IF(N142="zákl. přenesená",J142,0)</f>
        <v>0</v>
      </c>
      <c r="BH142" s="159">
        <f t="shared" ref="BH142:BH150" si="17">IF(N142="sníž. přenesená",J142,0)</f>
        <v>0</v>
      </c>
      <c r="BI142" s="159">
        <f t="shared" ref="BI142:BI150" si="18">IF(N142="nulová",J142,0)</f>
        <v>0</v>
      </c>
      <c r="BJ142" s="8" t="s">
        <v>80</v>
      </c>
      <c r="BK142" s="159">
        <f t="shared" ref="BK142:BK150" si="19">ROUND(I142*H142,2)</f>
        <v>0</v>
      </c>
      <c r="BL142" s="8" t="s">
        <v>403</v>
      </c>
      <c r="BM142" s="158" t="s">
        <v>527</v>
      </c>
    </row>
    <row r="143" spans="1:65" s="25" customFormat="1" ht="16.5" customHeight="1">
      <c r="A143" s="21"/>
      <c r="B143" s="22"/>
      <c r="C143" s="148" t="s">
        <v>408</v>
      </c>
      <c r="D143" s="148" t="s">
        <v>160</v>
      </c>
      <c r="E143" s="149" t="s">
        <v>2081</v>
      </c>
      <c r="F143" s="150" t="s">
        <v>2082</v>
      </c>
      <c r="G143" s="151" t="s">
        <v>173</v>
      </c>
      <c r="H143" s="152">
        <v>29</v>
      </c>
      <c r="I143" s="1"/>
      <c r="J143" s="153">
        <f t="shared" si="10"/>
        <v>0</v>
      </c>
      <c r="K143" s="150" t="s">
        <v>1</v>
      </c>
      <c r="L143" s="22"/>
      <c r="M143" s="154" t="s">
        <v>1</v>
      </c>
      <c r="N143" s="155" t="s">
        <v>40</v>
      </c>
      <c r="O143" s="49"/>
      <c r="P143" s="156">
        <f t="shared" si="11"/>
        <v>0</v>
      </c>
      <c r="Q143" s="156">
        <v>0</v>
      </c>
      <c r="R143" s="156">
        <f t="shared" si="12"/>
        <v>0</v>
      </c>
      <c r="S143" s="156">
        <v>0</v>
      </c>
      <c r="T143" s="157">
        <f t="shared" si="13"/>
        <v>0</v>
      </c>
      <c r="U143" s="21"/>
      <c r="V143" s="21"/>
      <c r="W143" s="21"/>
      <c r="X143" s="21"/>
      <c r="Y143" s="21"/>
      <c r="Z143" s="21"/>
      <c r="AA143" s="21"/>
      <c r="AB143" s="21"/>
      <c r="AC143" s="21"/>
      <c r="AD143" s="21"/>
      <c r="AE143" s="21"/>
      <c r="AR143" s="158" t="s">
        <v>403</v>
      </c>
      <c r="AT143" s="158" t="s">
        <v>160</v>
      </c>
      <c r="AU143" s="158" t="s">
        <v>84</v>
      </c>
      <c r="AY143" s="8" t="s">
        <v>158</v>
      </c>
      <c r="BE143" s="159">
        <f t="shared" si="14"/>
        <v>0</v>
      </c>
      <c r="BF143" s="159">
        <f t="shared" si="15"/>
        <v>0</v>
      </c>
      <c r="BG143" s="159">
        <f t="shared" si="16"/>
        <v>0</v>
      </c>
      <c r="BH143" s="159">
        <f t="shared" si="17"/>
        <v>0</v>
      </c>
      <c r="BI143" s="159">
        <f t="shared" si="18"/>
        <v>0</v>
      </c>
      <c r="BJ143" s="8" t="s">
        <v>80</v>
      </c>
      <c r="BK143" s="159">
        <f t="shared" si="19"/>
        <v>0</v>
      </c>
      <c r="BL143" s="8" t="s">
        <v>403</v>
      </c>
      <c r="BM143" s="158" t="s">
        <v>536</v>
      </c>
    </row>
    <row r="144" spans="1:65" s="25" customFormat="1" ht="16.5" customHeight="1">
      <c r="A144" s="21"/>
      <c r="B144" s="22"/>
      <c r="C144" s="148" t="s">
        <v>414</v>
      </c>
      <c r="D144" s="148" t="s">
        <v>160</v>
      </c>
      <c r="E144" s="149" t="s">
        <v>2083</v>
      </c>
      <c r="F144" s="150" t="s">
        <v>2084</v>
      </c>
      <c r="G144" s="151" t="s">
        <v>173</v>
      </c>
      <c r="H144" s="152">
        <v>20</v>
      </c>
      <c r="I144" s="1"/>
      <c r="J144" s="153">
        <f t="shared" si="10"/>
        <v>0</v>
      </c>
      <c r="K144" s="150" t="s">
        <v>1</v>
      </c>
      <c r="L144" s="22"/>
      <c r="M144" s="154" t="s">
        <v>1</v>
      </c>
      <c r="N144" s="155" t="s">
        <v>40</v>
      </c>
      <c r="O144" s="49"/>
      <c r="P144" s="156">
        <f t="shared" si="11"/>
        <v>0</v>
      </c>
      <c r="Q144" s="156">
        <v>0</v>
      </c>
      <c r="R144" s="156">
        <f t="shared" si="12"/>
        <v>0</v>
      </c>
      <c r="S144" s="156">
        <v>0</v>
      </c>
      <c r="T144" s="157">
        <f t="shared" si="13"/>
        <v>0</v>
      </c>
      <c r="U144" s="21"/>
      <c r="V144" s="21"/>
      <c r="W144" s="21"/>
      <c r="X144" s="21"/>
      <c r="Y144" s="21"/>
      <c r="Z144" s="21"/>
      <c r="AA144" s="21"/>
      <c r="AB144" s="21"/>
      <c r="AC144" s="21"/>
      <c r="AD144" s="21"/>
      <c r="AE144" s="21"/>
      <c r="AR144" s="158" t="s">
        <v>403</v>
      </c>
      <c r="AT144" s="158" t="s">
        <v>160</v>
      </c>
      <c r="AU144" s="158" t="s">
        <v>84</v>
      </c>
      <c r="AY144" s="8" t="s">
        <v>158</v>
      </c>
      <c r="BE144" s="159">
        <f t="shared" si="14"/>
        <v>0</v>
      </c>
      <c r="BF144" s="159">
        <f t="shared" si="15"/>
        <v>0</v>
      </c>
      <c r="BG144" s="159">
        <f t="shared" si="16"/>
        <v>0</v>
      </c>
      <c r="BH144" s="159">
        <f t="shared" si="17"/>
        <v>0</v>
      </c>
      <c r="BI144" s="159">
        <f t="shared" si="18"/>
        <v>0</v>
      </c>
      <c r="BJ144" s="8" t="s">
        <v>80</v>
      </c>
      <c r="BK144" s="159">
        <f t="shared" si="19"/>
        <v>0</v>
      </c>
      <c r="BL144" s="8" t="s">
        <v>403</v>
      </c>
      <c r="BM144" s="158" t="s">
        <v>544</v>
      </c>
    </row>
    <row r="145" spans="1:65" s="25" customFormat="1" ht="24.2" customHeight="1">
      <c r="A145" s="21"/>
      <c r="B145" s="22"/>
      <c r="C145" s="148" t="s">
        <v>420</v>
      </c>
      <c r="D145" s="148" t="s">
        <v>160</v>
      </c>
      <c r="E145" s="149" t="s">
        <v>2022</v>
      </c>
      <c r="F145" s="150" t="s">
        <v>2023</v>
      </c>
      <c r="G145" s="151" t="s">
        <v>173</v>
      </c>
      <c r="H145" s="152">
        <v>219</v>
      </c>
      <c r="I145" s="1"/>
      <c r="J145" s="153">
        <f t="shared" si="10"/>
        <v>0</v>
      </c>
      <c r="K145" s="150" t="s">
        <v>1</v>
      </c>
      <c r="L145" s="22"/>
      <c r="M145" s="154" t="s">
        <v>1</v>
      </c>
      <c r="N145" s="155" t="s">
        <v>40</v>
      </c>
      <c r="O145" s="49"/>
      <c r="P145" s="156">
        <f t="shared" si="11"/>
        <v>0</v>
      </c>
      <c r="Q145" s="156">
        <v>0</v>
      </c>
      <c r="R145" s="156">
        <f t="shared" si="12"/>
        <v>0</v>
      </c>
      <c r="S145" s="156">
        <v>0</v>
      </c>
      <c r="T145" s="157">
        <f t="shared" si="13"/>
        <v>0</v>
      </c>
      <c r="U145" s="21"/>
      <c r="V145" s="21"/>
      <c r="W145" s="21"/>
      <c r="X145" s="21"/>
      <c r="Y145" s="21"/>
      <c r="Z145" s="21"/>
      <c r="AA145" s="21"/>
      <c r="AB145" s="21"/>
      <c r="AC145" s="21"/>
      <c r="AD145" s="21"/>
      <c r="AE145" s="21"/>
      <c r="AR145" s="158" t="s">
        <v>403</v>
      </c>
      <c r="AT145" s="158" t="s">
        <v>160</v>
      </c>
      <c r="AU145" s="158" t="s">
        <v>84</v>
      </c>
      <c r="AY145" s="8" t="s">
        <v>158</v>
      </c>
      <c r="BE145" s="159">
        <f t="shared" si="14"/>
        <v>0</v>
      </c>
      <c r="BF145" s="159">
        <f t="shared" si="15"/>
        <v>0</v>
      </c>
      <c r="BG145" s="159">
        <f t="shared" si="16"/>
        <v>0</v>
      </c>
      <c r="BH145" s="159">
        <f t="shared" si="17"/>
        <v>0</v>
      </c>
      <c r="BI145" s="159">
        <f t="shared" si="18"/>
        <v>0</v>
      </c>
      <c r="BJ145" s="8" t="s">
        <v>80</v>
      </c>
      <c r="BK145" s="159">
        <f t="shared" si="19"/>
        <v>0</v>
      </c>
      <c r="BL145" s="8" t="s">
        <v>403</v>
      </c>
      <c r="BM145" s="158" t="s">
        <v>554</v>
      </c>
    </row>
    <row r="146" spans="1:65" s="25" customFormat="1" ht="24.2" customHeight="1">
      <c r="A146" s="21"/>
      <c r="B146" s="22"/>
      <c r="C146" s="148" t="s">
        <v>426</v>
      </c>
      <c r="D146" s="148" t="s">
        <v>160</v>
      </c>
      <c r="E146" s="149" t="s">
        <v>2085</v>
      </c>
      <c r="F146" s="150" t="s">
        <v>2086</v>
      </c>
      <c r="G146" s="151" t="s">
        <v>173</v>
      </c>
      <c r="H146" s="152">
        <v>108</v>
      </c>
      <c r="I146" s="1"/>
      <c r="J146" s="153">
        <f t="shared" si="10"/>
        <v>0</v>
      </c>
      <c r="K146" s="150" t="s">
        <v>1</v>
      </c>
      <c r="L146" s="22"/>
      <c r="M146" s="154" t="s">
        <v>1</v>
      </c>
      <c r="N146" s="155" t="s">
        <v>40</v>
      </c>
      <c r="O146" s="49"/>
      <c r="P146" s="156">
        <f t="shared" si="11"/>
        <v>0</v>
      </c>
      <c r="Q146" s="156">
        <v>0</v>
      </c>
      <c r="R146" s="156">
        <f t="shared" si="12"/>
        <v>0</v>
      </c>
      <c r="S146" s="156">
        <v>0</v>
      </c>
      <c r="T146" s="157">
        <f t="shared" si="13"/>
        <v>0</v>
      </c>
      <c r="U146" s="21"/>
      <c r="V146" s="21"/>
      <c r="W146" s="21"/>
      <c r="X146" s="21"/>
      <c r="Y146" s="21"/>
      <c r="Z146" s="21"/>
      <c r="AA146" s="21"/>
      <c r="AB146" s="21"/>
      <c r="AC146" s="21"/>
      <c r="AD146" s="21"/>
      <c r="AE146" s="21"/>
      <c r="AR146" s="158" t="s">
        <v>403</v>
      </c>
      <c r="AT146" s="158" t="s">
        <v>160</v>
      </c>
      <c r="AU146" s="158" t="s">
        <v>84</v>
      </c>
      <c r="AY146" s="8" t="s">
        <v>158</v>
      </c>
      <c r="BE146" s="159">
        <f t="shared" si="14"/>
        <v>0</v>
      </c>
      <c r="BF146" s="159">
        <f t="shared" si="15"/>
        <v>0</v>
      </c>
      <c r="BG146" s="159">
        <f t="shared" si="16"/>
        <v>0</v>
      </c>
      <c r="BH146" s="159">
        <f t="shared" si="17"/>
        <v>0</v>
      </c>
      <c r="BI146" s="159">
        <f t="shared" si="18"/>
        <v>0</v>
      </c>
      <c r="BJ146" s="8" t="s">
        <v>80</v>
      </c>
      <c r="BK146" s="159">
        <f t="shared" si="19"/>
        <v>0</v>
      </c>
      <c r="BL146" s="8" t="s">
        <v>403</v>
      </c>
      <c r="BM146" s="158" t="s">
        <v>570</v>
      </c>
    </row>
    <row r="147" spans="1:65" s="25" customFormat="1" ht="21.75" customHeight="1">
      <c r="A147" s="21"/>
      <c r="B147" s="22"/>
      <c r="C147" s="148" t="s">
        <v>7</v>
      </c>
      <c r="D147" s="148" t="s">
        <v>160</v>
      </c>
      <c r="E147" s="149" t="s">
        <v>2087</v>
      </c>
      <c r="F147" s="150" t="s">
        <v>2088</v>
      </c>
      <c r="G147" s="151" t="s">
        <v>173</v>
      </c>
      <c r="H147" s="152">
        <v>35</v>
      </c>
      <c r="I147" s="1"/>
      <c r="J147" s="153">
        <f t="shared" si="10"/>
        <v>0</v>
      </c>
      <c r="K147" s="150" t="s">
        <v>1</v>
      </c>
      <c r="L147" s="22"/>
      <c r="M147" s="154" t="s">
        <v>1</v>
      </c>
      <c r="N147" s="155" t="s">
        <v>40</v>
      </c>
      <c r="O147" s="49"/>
      <c r="P147" s="156">
        <f t="shared" si="11"/>
        <v>0</v>
      </c>
      <c r="Q147" s="156">
        <v>0</v>
      </c>
      <c r="R147" s="156">
        <f t="shared" si="12"/>
        <v>0</v>
      </c>
      <c r="S147" s="156">
        <v>0</v>
      </c>
      <c r="T147" s="157">
        <f t="shared" si="13"/>
        <v>0</v>
      </c>
      <c r="U147" s="21"/>
      <c r="V147" s="21"/>
      <c r="W147" s="21"/>
      <c r="X147" s="21"/>
      <c r="Y147" s="21"/>
      <c r="Z147" s="21"/>
      <c r="AA147" s="21"/>
      <c r="AB147" s="21"/>
      <c r="AC147" s="21"/>
      <c r="AD147" s="21"/>
      <c r="AE147" s="21"/>
      <c r="AR147" s="158" t="s">
        <v>403</v>
      </c>
      <c r="AT147" s="158" t="s">
        <v>160</v>
      </c>
      <c r="AU147" s="158" t="s">
        <v>84</v>
      </c>
      <c r="AY147" s="8" t="s">
        <v>158</v>
      </c>
      <c r="BE147" s="159">
        <f t="shared" si="14"/>
        <v>0</v>
      </c>
      <c r="BF147" s="159">
        <f t="shared" si="15"/>
        <v>0</v>
      </c>
      <c r="BG147" s="159">
        <f t="shared" si="16"/>
        <v>0</v>
      </c>
      <c r="BH147" s="159">
        <f t="shared" si="17"/>
        <v>0</v>
      </c>
      <c r="BI147" s="159">
        <f t="shared" si="18"/>
        <v>0</v>
      </c>
      <c r="BJ147" s="8" t="s">
        <v>80</v>
      </c>
      <c r="BK147" s="159">
        <f t="shared" si="19"/>
        <v>0</v>
      </c>
      <c r="BL147" s="8" t="s">
        <v>403</v>
      </c>
      <c r="BM147" s="158" t="s">
        <v>581</v>
      </c>
    </row>
    <row r="148" spans="1:65" s="25" customFormat="1" ht="21.75" customHeight="1">
      <c r="A148" s="21"/>
      <c r="B148" s="22"/>
      <c r="C148" s="148" t="s">
        <v>442</v>
      </c>
      <c r="D148" s="148" t="s">
        <v>160</v>
      </c>
      <c r="E148" s="149" t="s">
        <v>2089</v>
      </c>
      <c r="F148" s="150" t="s">
        <v>2090</v>
      </c>
      <c r="G148" s="151" t="s">
        <v>173</v>
      </c>
      <c r="H148" s="152">
        <v>60</v>
      </c>
      <c r="I148" s="1"/>
      <c r="J148" s="153">
        <f t="shared" si="10"/>
        <v>0</v>
      </c>
      <c r="K148" s="150" t="s">
        <v>1</v>
      </c>
      <c r="L148" s="22"/>
      <c r="M148" s="154" t="s">
        <v>1</v>
      </c>
      <c r="N148" s="155" t="s">
        <v>40</v>
      </c>
      <c r="O148" s="49"/>
      <c r="P148" s="156">
        <f t="shared" si="11"/>
        <v>0</v>
      </c>
      <c r="Q148" s="156">
        <v>0</v>
      </c>
      <c r="R148" s="156">
        <f t="shared" si="12"/>
        <v>0</v>
      </c>
      <c r="S148" s="156">
        <v>0</v>
      </c>
      <c r="T148" s="157">
        <f t="shared" si="13"/>
        <v>0</v>
      </c>
      <c r="U148" s="21"/>
      <c r="V148" s="21"/>
      <c r="W148" s="21"/>
      <c r="X148" s="21"/>
      <c r="Y148" s="21"/>
      <c r="Z148" s="21"/>
      <c r="AA148" s="21"/>
      <c r="AB148" s="21"/>
      <c r="AC148" s="21"/>
      <c r="AD148" s="21"/>
      <c r="AE148" s="21"/>
      <c r="AR148" s="158" t="s">
        <v>403</v>
      </c>
      <c r="AT148" s="158" t="s">
        <v>160</v>
      </c>
      <c r="AU148" s="158" t="s">
        <v>84</v>
      </c>
      <c r="AY148" s="8" t="s">
        <v>158</v>
      </c>
      <c r="BE148" s="159">
        <f t="shared" si="14"/>
        <v>0</v>
      </c>
      <c r="BF148" s="159">
        <f t="shared" si="15"/>
        <v>0</v>
      </c>
      <c r="BG148" s="159">
        <f t="shared" si="16"/>
        <v>0</v>
      </c>
      <c r="BH148" s="159">
        <f t="shared" si="17"/>
        <v>0</v>
      </c>
      <c r="BI148" s="159">
        <f t="shared" si="18"/>
        <v>0</v>
      </c>
      <c r="BJ148" s="8" t="s">
        <v>80</v>
      </c>
      <c r="BK148" s="159">
        <f t="shared" si="19"/>
        <v>0</v>
      </c>
      <c r="BL148" s="8" t="s">
        <v>403</v>
      </c>
      <c r="BM148" s="158" t="s">
        <v>590</v>
      </c>
    </row>
    <row r="149" spans="1:65" s="25" customFormat="1" ht="21.75" customHeight="1">
      <c r="A149" s="21"/>
      <c r="B149" s="22"/>
      <c r="C149" s="148" t="s">
        <v>446</v>
      </c>
      <c r="D149" s="148" t="s">
        <v>160</v>
      </c>
      <c r="E149" s="149" t="s">
        <v>2091</v>
      </c>
      <c r="F149" s="150" t="s">
        <v>2092</v>
      </c>
      <c r="G149" s="151" t="s">
        <v>173</v>
      </c>
      <c r="H149" s="152">
        <v>16</v>
      </c>
      <c r="I149" s="1"/>
      <c r="J149" s="153">
        <f t="shared" si="10"/>
        <v>0</v>
      </c>
      <c r="K149" s="150" t="s">
        <v>1</v>
      </c>
      <c r="L149" s="22"/>
      <c r="M149" s="154" t="s">
        <v>1</v>
      </c>
      <c r="N149" s="155" t="s">
        <v>40</v>
      </c>
      <c r="O149" s="49"/>
      <c r="P149" s="156">
        <f t="shared" si="11"/>
        <v>0</v>
      </c>
      <c r="Q149" s="156">
        <v>0</v>
      </c>
      <c r="R149" s="156">
        <f t="shared" si="12"/>
        <v>0</v>
      </c>
      <c r="S149" s="156">
        <v>0</v>
      </c>
      <c r="T149" s="157">
        <f t="shared" si="13"/>
        <v>0</v>
      </c>
      <c r="U149" s="21"/>
      <c r="V149" s="21"/>
      <c r="W149" s="21"/>
      <c r="X149" s="21"/>
      <c r="Y149" s="21"/>
      <c r="Z149" s="21"/>
      <c r="AA149" s="21"/>
      <c r="AB149" s="21"/>
      <c r="AC149" s="21"/>
      <c r="AD149" s="21"/>
      <c r="AE149" s="21"/>
      <c r="AR149" s="158" t="s">
        <v>403</v>
      </c>
      <c r="AT149" s="158" t="s">
        <v>160</v>
      </c>
      <c r="AU149" s="158" t="s">
        <v>84</v>
      </c>
      <c r="AY149" s="8" t="s">
        <v>158</v>
      </c>
      <c r="BE149" s="159">
        <f t="shared" si="14"/>
        <v>0</v>
      </c>
      <c r="BF149" s="159">
        <f t="shared" si="15"/>
        <v>0</v>
      </c>
      <c r="BG149" s="159">
        <f t="shared" si="16"/>
        <v>0</v>
      </c>
      <c r="BH149" s="159">
        <f t="shared" si="17"/>
        <v>0</v>
      </c>
      <c r="BI149" s="159">
        <f t="shared" si="18"/>
        <v>0</v>
      </c>
      <c r="BJ149" s="8" t="s">
        <v>80</v>
      </c>
      <c r="BK149" s="159">
        <f t="shared" si="19"/>
        <v>0</v>
      </c>
      <c r="BL149" s="8" t="s">
        <v>403</v>
      </c>
      <c r="BM149" s="158" t="s">
        <v>620</v>
      </c>
    </row>
    <row r="150" spans="1:65" s="25" customFormat="1" ht="24.2" customHeight="1">
      <c r="A150" s="21"/>
      <c r="B150" s="22"/>
      <c r="C150" s="148" t="s">
        <v>456</v>
      </c>
      <c r="D150" s="148" t="s">
        <v>160</v>
      </c>
      <c r="E150" s="149" t="s">
        <v>2026</v>
      </c>
      <c r="F150" s="150" t="s">
        <v>2027</v>
      </c>
      <c r="G150" s="151" t="s">
        <v>253</v>
      </c>
      <c r="H150" s="152">
        <v>2103</v>
      </c>
      <c r="I150" s="1"/>
      <c r="J150" s="153">
        <f t="shared" si="10"/>
        <v>0</v>
      </c>
      <c r="K150" s="150" t="s">
        <v>1</v>
      </c>
      <c r="L150" s="22"/>
      <c r="M150" s="204" t="s">
        <v>1</v>
      </c>
      <c r="N150" s="205" t="s">
        <v>40</v>
      </c>
      <c r="O150" s="206"/>
      <c r="P150" s="207">
        <f t="shared" si="11"/>
        <v>0</v>
      </c>
      <c r="Q150" s="207">
        <v>0</v>
      </c>
      <c r="R150" s="207">
        <f t="shared" si="12"/>
        <v>0</v>
      </c>
      <c r="S150" s="207">
        <v>0</v>
      </c>
      <c r="T150" s="208">
        <f t="shared" si="13"/>
        <v>0</v>
      </c>
      <c r="U150" s="21"/>
      <c r="V150" s="21"/>
      <c r="W150" s="21"/>
      <c r="X150" s="21"/>
      <c r="Y150" s="21"/>
      <c r="Z150" s="21"/>
      <c r="AA150" s="21"/>
      <c r="AB150" s="21"/>
      <c r="AC150" s="21"/>
      <c r="AD150" s="21"/>
      <c r="AE150" s="21"/>
      <c r="AR150" s="158" t="s">
        <v>403</v>
      </c>
      <c r="AT150" s="158" t="s">
        <v>160</v>
      </c>
      <c r="AU150" s="158" t="s">
        <v>84</v>
      </c>
      <c r="AY150" s="8" t="s">
        <v>158</v>
      </c>
      <c r="BE150" s="159">
        <f t="shared" si="14"/>
        <v>0</v>
      </c>
      <c r="BF150" s="159">
        <f t="shared" si="15"/>
        <v>0</v>
      </c>
      <c r="BG150" s="159">
        <f t="shared" si="16"/>
        <v>0</v>
      </c>
      <c r="BH150" s="159">
        <f t="shared" si="17"/>
        <v>0</v>
      </c>
      <c r="BI150" s="159">
        <f t="shared" si="18"/>
        <v>0</v>
      </c>
      <c r="BJ150" s="8" t="s">
        <v>80</v>
      </c>
      <c r="BK150" s="159">
        <f t="shared" si="19"/>
        <v>0</v>
      </c>
      <c r="BL150" s="8" t="s">
        <v>403</v>
      </c>
      <c r="BM150" s="158" t="s">
        <v>650</v>
      </c>
    </row>
    <row r="151" spans="1:65" s="25" customFormat="1" ht="6.95" customHeight="1">
      <c r="A151" s="21"/>
      <c r="B151" s="37"/>
      <c r="C151" s="38"/>
      <c r="D151" s="38"/>
      <c r="E151" s="38"/>
      <c r="F151" s="38"/>
      <c r="G151" s="38"/>
      <c r="H151" s="38"/>
      <c r="I151" s="38"/>
      <c r="J151" s="38"/>
      <c r="K151" s="38"/>
      <c r="L151" s="22"/>
      <c r="M151" s="21"/>
      <c r="O151" s="21"/>
      <c r="P151" s="21"/>
      <c r="Q151" s="21"/>
      <c r="R151" s="21"/>
      <c r="S151" s="21"/>
      <c r="T151" s="21"/>
      <c r="U151" s="21"/>
      <c r="V151" s="21"/>
      <c r="W151" s="21"/>
      <c r="X151" s="21"/>
      <c r="Y151" s="21"/>
      <c r="Z151" s="21"/>
      <c r="AA151" s="21"/>
      <c r="AB151" s="21"/>
      <c r="AC151" s="21"/>
      <c r="AD151" s="21"/>
      <c r="AE151" s="21"/>
    </row>
  </sheetData>
  <sheetProtection password="C03B" sheet="1" objects="1" scenarios="1"/>
  <autoFilter ref="C122:K15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3"/>
  <sheetViews>
    <sheetView showGridLines="0" workbookViewId="0">
      <selection activeCell="K50" sqref="K50"/>
    </sheetView>
  </sheetViews>
  <sheetFormatPr defaultRowHeight="11.25"/>
  <cols>
    <col min="1" max="1" width="8.33203125" style="7" customWidth="1"/>
    <col min="2" max="2" width="1.1640625" style="7" customWidth="1"/>
    <col min="3" max="3" width="4.1640625" style="7" customWidth="1"/>
    <col min="4" max="4" width="4.33203125" style="7" customWidth="1"/>
    <col min="5" max="5" width="17.1640625" style="7" customWidth="1"/>
    <col min="6" max="6" width="50.83203125" style="7" customWidth="1"/>
    <col min="7" max="7" width="7.5" style="7" customWidth="1"/>
    <col min="8" max="8" width="14" style="7" customWidth="1"/>
    <col min="9" max="9" width="15.83203125" style="7" customWidth="1"/>
    <col min="10" max="11" width="22.33203125" style="7" customWidth="1"/>
    <col min="12" max="12" width="9.33203125" style="7" customWidth="1"/>
    <col min="13" max="13" width="10.83203125" style="7" hidden="1" customWidth="1"/>
    <col min="14" max="14" width="9.33203125" style="7" hidden="1"/>
    <col min="15" max="20" width="14.1640625" style="7" hidden="1" customWidth="1"/>
    <col min="21" max="21" width="16.33203125" style="7" hidden="1" customWidth="1"/>
    <col min="22" max="22" width="12.33203125" style="7" customWidth="1"/>
    <col min="23" max="23" width="16.33203125" style="7" customWidth="1"/>
    <col min="24" max="24" width="12.33203125" style="7" customWidth="1"/>
    <col min="25" max="25" width="15" style="7" customWidth="1"/>
    <col min="26" max="26" width="11" style="7" customWidth="1"/>
    <col min="27" max="27" width="15" style="7" customWidth="1"/>
    <col min="28" max="28" width="16.33203125" style="7" customWidth="1"/>
    <col min="29" max="29" width="11" style="7" customWidth="1"/>
    <col min="30" max="30" width="15" style="7" customWidth="1"/>
    <col min="31" max="31" width="16.33203125" style="7" customWidth="1"/>
    <col min="32" max="43" width="9.33203125" style="7"/>
    <col min="44" max="65" width="9.33203125" style="7" hidden="1"/>
    <col min="66" max="16384" width="9.33203125" style="7"/>
  </cols>
  <sheetData>
    <row r="2" spans="1:46" ht="36.950000000000003" customHeight="1">
      <c r="L2" s="230" t="s">
        <v>5</v>
      </c>
      <c r="M2" s="231"/>
      <c r="N2" s="231"/>
      <c r="O2" s="231"/>
      <c r="P2" s="231"/>
      <c r="Q2" s="231"/>
      <c r="R2" s="231"/>
      <c r="S2" s="231"/>
      <c r="T2" s="231"/>
      <c r="U2" s="231"/>
      <c r="V2" s="231"/>
      <c r="AT2" s="8" t="s">
        <v>105</v>
      </c>
    </row>
    <row r="3" spans="1:46" ht="6.95" customHeight="1">
      <c r="B3" s="9"/>
      <c r="C3" s="10"/>
      <c r="D3" s="10"/>
      <c r="E3" s="10"/>
      <c r="F3" s="10"/>
      <c r="G3" s="10"/>
      <c r="H3" s="10"/>
      <c r="I3" s="10"/>
      <c r="J3" s="10"/>
      <c r="K3" s="10"/>
      <c r="L3" s="11"/>
      <c r="AT3" s="8" t="s">
        <v>84</v>
      </c>
    </row>
    <row r="4" spans="1:46" ht="24.95" customHeight="1">
      <c r="B4" s="11"/>
      <c r="D4" s="12" t="s">
        <v>115</v>
      </c>
      <c r="L4" s="11"/>
      <c r="M4" s="91" t="s">
        <v>10</v>
      </c>
      <c r="AT4" s="8" t="s">
        <v>3</v>
      </c>
    </row>
    <row r="5" spans="1:46" ht="6.95" customHeight="1">
      <c r="B5" s="11"/>
      <c r="L5" s="11"/>
    </row>
    <row r="6" spans="1:46" ht="12" customHeight="1">
      <c r="B6" s="11"/>
      <c r="D6" s="17" t="s">
        <v>15</v>
      </c>
      <c r="L6" s="11"/>
    </row>
    <row r="7" spans="1:46" ht="16.5" customHeight="1">
      <c r="B7" s="11"/>
      <c r="E7" s="258" t="str">
        <f>'Rekapitulace stavby'!K6</f>
        <v>SPŠ stavební Pardubice - rekonstrukce domova mládeže DM4</v>
      </c>
      <c r="F7" s="259"/>
      <c r="G7" s="259"/>
      <c r="H7" s="259"/>
      <c r="L7" s="11"/>
    </row>
    <row r="8" spans="1:46" ht="12" customHeight="1">
      <c r="B8" s="11"/>
      <c r="D8" s="17" t="s">
        <v>116</v>
      </c>
      <c r="L8" s="11"/>
    </row>
    <row r="9" spans="1:46" s="25" customFormat="1" ht="16.5" customHeight="1">
      <c r="A9" s="21"/>
      <c r="B9" s="22"/>
      <c r="C9" s="21"/>
      <c r="D9" s="21"/>
      <c r="E9" s="258" t="s">
        <v>1978</v>
      </c>
      <c r="F9" s="257"/>
      <c r="G9" s="257"/>
      <c r="H9" s="257"/>
      <c r="I9" s="21"/>
      <c r="J9" s="21"/>
      <c r="K9" s="21"/>
      <c r="L9" s="32"/>
      <c r="S9" s="21"/>
      <c r="T9" s="21"/>
      <c r="U9" s="21"/>
      <c r="V9" s="21"/>
      <c r="W9" s="21"/>
      <c r="X9" s="21"/>
      <c r="Y9" s="21"/>
      <c r="Z9" s="21"/>
      <c r="AA9" s="21"/>
      <c r="AB9" s="21"/>
      <c r="AC9" s="21"/>
      <c r="AD9" s="21"/>
      <c r="AE9" s="21"/>
    </row>
    <row r="10" spans="1:46" s="25" customFormat="1" ht="12" customHeight="1">
      <c r="A10" s="21"/>
      <c r="B10" s="22"/>
      <c r="C10" s="21"/>
      <c r="D10" s="17" t="s">
        <v>1979</v>
      </c>
      <c r="E10" s="21"/>
      <c r="F10" s="21"/>
      <c r="G10" s="21"/>
      <c r="H10" s="21"/>
      <c r="I10" s="21"/>
      <c r="J10" s="21"/>
      <c r="K10" s="21"/>
      <c r="L10" s="32"/>
      <c r="S10" s="21"/>
      <c r="T10" s="21"/>
      <c r="U10" s="21"/>
      <c r="V10" s="21"/>
      <c r="W10" s="21"/>
      <c r="X10" s="21"/>
      <c r="Y10" s="21"/>
      <c r="Z10" s="21"/>
      <c r="AA10" s="21"/>
      <c r="AB10" s="21"/>
      <c r="AC10" s="21"/>
      <c r="AD10" s="21"/>
      <c r="AE10" s="21"/>
    </row>
    <row r="11" spans="1:46" s="25" customFormat="1" ht="16.5" customHeight="1">
      <c r="A11" s="21"/>
      <c r="B11" s="22"/>
      <c r="C11" s="21"/>
      <c r="D11" s="21"/>
      <c r="E11" s="239" t="s">
        <v>2093</v>
      </c>
      <c r="F11" s="257"/>
      <c r="G11" s="257"/>
      <c r="H11" s="257"/>
      <c r="I11" s="21"/>
      <c r="J11" s="21"/>
      <c r="K11" s="21"/>
      <c r="L11" s="32"/>
      <c r="S11" s="21"/>
      <c r="T11" s="21"/>
      <c r="U11" s="21"/>
      <c r="V11" s="21"/>
      <c r="W11" s="21"/>
      <c r="X11" s="21"/>
      <c r="Y11" s="21"/>
      <c r="Z11" s="21"/>
      <c r="AA11" s="21"/>
      <c r="AB11" s="21"/>
      <c r="AC11" s="21"/>
      <c r="AD11" s="21"/>
      <c r="AE11" s="21"/>
    </row>
    <row r="12" spans="1:46" s="25" customFormat="1">
      <c r="A12" s="21"/>
      <c r="B12" s="22"/>
      <c r="C12" s="21"/>
      <c r="D12" s="21"/>
      <c r="E12" s="21"/>
      <c r="F12" s="21"/>
      <c r="G12" s="21"/>
      <c r="H12" s="21"/>
      <c r="I12" s="21"/>
      <c r="J12" s="21"/>
      <c r="K12" s="21"/>
      <c r="L12" s="32"/>
      <c r="S12" s="21"/>
      <c r="T12" s="21"/>
      <c r="U12" s="21"/>
      <c r="V12" s="21"/>
      <c r="W12" s="21"/>
      <c r="X12" s="21"/>
      <c r="Y12" s="21"/>
      <c r="Z12" s="21"/>
      <c r="AA12" s="21"/>
      <c r="AB12" s="21"/>
      <c r="AC12" s="21"/>
      <c r="AD12" s="21"/>
      <c r="AE12" s="21"/>
    </row>
    <row r="13" spans="1:46" s="25" customFormat="1" ht="12" customHeight="1">
      <c r="A13" s="21"/>
      <c r="B13" s="22"/>
      <c r="C13" s="21"/>
      <c r="D13" s="17" t="s">
        <v>17</v>
      </c>
      <c r="E13" s="21"/>
      <c r="F13" s="18" t="s">
        <v>1</v>
      </c>
      <c r="G13" s="21"/>
      <c r="H13" s="21"/>
      <c r="I13" s="17" t="s">
        <v>18</v>
      </c>
      <c r="J13" s="18" t="s">
        <v>1</v>
      </c>
      <c r="K13" s="21"/>
      <c r="L13" s="32"/>
      <c r="S13" s="21"/>
      <c r="T13" s="21"/>
      <c r="U13" s="21"/>
      <c r="V13" s="21"/>
      <c r="W13" s="21"/>
      <c r="X13" s="21"/>
      <c r="Y13" s="21"/>
      <c r="Z13" s="21"/>
      <c r="AA13" s="21"/>
      <c r="AB13" s="21"/>
      <c r="AC13" s="21"/>
      <c r="AD13" s="21"/>
      <c r="AE13" s="21"/>
    </row>
    <row r="14" spans="1:46" s="25" customFormat="1" ht="12" customHeight="1">
      <c r="A14" s="21"/>
      <c r="B14" s="22"/>
      <c r="C14" s="21"/>
      <c r="D14" s="17" t="s">
        <v>19</v>
      </c>
      <c r="E14" s="21"/>
      <c r="F14" s="18" t="s">
        <v>33</v>
      </c>
      <c r="G14" s="21"/>
      <c r="H14" s="21"/>
      <c r="I14" s="17" t="s">
        <v>21</v>
      </c>
      <c r="J14" s="92" t="str">
        <f>'Rekapitulace stavby'!AN8</f>
        <v>22. 9. 2020</v>
      </c>
      <c r="K14" s="21"/>
      <c r="L14" s="32"/>
      <c r="S14" s="21"/>
      <c r="T14" s="21"/>
      <c r="U14" s="21"/>
      <c r="V14" s="21"/>
      <c r="W14" s="21"/>
      <c r="X14" s="21"/>
      <c r="Y14" s="21"/>
      <c r="Z14" s="21"/>
      <c r="AA14" s="21"/>
      <c r="AB14" s="21"/>
      <c r="AC14" s="21"/>
      <c r="AD14" s="21"/>
      <c r="AE14" s="21"/>
    </row>
    <row r="15" spans="1:46" s="25" customFormat="1" ht="10.7" customHeight="1">
      <c r="A15" s="21"/>
      <c r="B15" s="22"/>
      <c r="C15" s="21"/>
      <c r="D15" s="21"/>
      <c r="E15" s="21"/>
      <c r="F15" s="21"/>
      <c r="G15" s="21"/>
      <c r="H15" s="21"/>
      <c r="I15" s="21"/>
      <c r="J15" s="21"/>
      <c r="K15" s="21"/>
      <c r="L15" s="32"/>
      <c r="S15" s="21"/>
      <c r="T15" s="21"/>
      <c r="U15" s="21"/>
      <c r="V15" s="21"/>
      <c r="W15" s="21"/>
      <c r="X15" s="21"/>
      <c r="Y15" s="21"/>
      <c r="Z15" s="21"/>
      <c r="AA15" s="21"/>
      <c r="AB15" s="21"/>
      <c r="AC15" s="21"/>
      <c r="AD15" s="21"/>
      <c r="AE15" s="21"/>
    </row>
    <row r="16" spans="1:46" s="25" customFormat="1" ht="12" customHeight="1">
      <c r="A16" s="21"/>
      <c r="B16" s="22"/>
      <c r="C16" s="21"/>
      <c r="D16" s="17" t="s">
        <v>23</v>
      </c>
      <c r="E16" s="21"/>
      <c r="F16" s="21"/>
      <c r="G16" s="21"/>
      <c r="H16" s="21"/>
      <c r="I16" s="17" t="s">
        <v>24</v>
      </c>
      <c r="J16" s="18" t="str">
        <f>IF('Rekapitulace stavby'!AN10="","",'Rekapitulace stavby'!AN10)</f>
        <v/>
      </c>
      <c r="K16" s="21"/>
      <c r="L16" s="32"/>
      <c r="S16" s="21"/>
      <c r="T16" s="21"/>
      <c r="U16" s="21"/>
      <c r="V16" s="21"/>
      <c r="W16" s="21"/>
      <c r="X16" s="21"/>
      <c r="Y16" s="21"/>
      <c r="Z16" s="21"/>
      <c r="AA16" s="21"/>
      <c r="AB16" s="21"/>
      <c r="AC16" s="21"/>
      <c r="AD16" s="21"/>
      <c r="AE16" s="21"/>
    </row>
    <row r="17" spans="1:31" s="25" customFormat="1" ht="18" customHeight="1">
      <c r="A17" s="21"/>
      <c r="B17" s="22"/>
      <c r="C17" s="21"/>
      <c r="D17" s="21"/>
      <c r="E17" s="18" t="str">
        <f>IF('Rekapitulace stavby'!E11="","",'Rekapitulace stavby'!E11)</f>
        <v>Pardubický kraj</v>
      </c>
      <c r="F17" s="21"/>
      <c r="G17" s="21"/>
      <c r="H17" s="21"/>
      <c r="I17" s="17" t="s">
        <v>26</v>
      </c>
      <c r="J17" s="18" t="str">
        <f>IF('Rekapitulace stavby'!AN11="","",'Rekapitulace stavby'!AN11)</f>
        <v/>
      </c>
      <c r="K17" s="21"/>
      <c r="L17" s="32"/>
      <c r="S17" s="21"/>
      <c r="T17" s="21"/>
      <c r="U17" s="21"/>
      <c r="V17" s="21"/>
      <c r="W17" s="21"/>
      <c r="X17" s="21"/>
      <c r="Y17" s="21"/>
      <c r="Z17" s="21"/>
      <c r="AA17" s="21"/>
      <c r="AB17" s="21"/>
      <c r="AC17" s="21"/>
      <c r="AD17" s="21"/>
      <c r="AE17" s="21"/>
    </row>
    <row r="18" spans="1:31" s="25" customFormat="1" ht="6.95" customHeight="1">
      <c r="A18" s="21"/>
      <c r="B18" s="22"/>
      <c r="C18" s="21"/>
      <c r="D18" s="21"/>
      <c r="E18" s="21"/>
      <c r="F18" s="21"/>
      <c r="G18" s="21"/>
      <c r="H18" s="21"/>
      <c r="I18" s="21"/>
      <c r="J18" s="21"/>
      <c r="K18" s="21"/>
      <c r="L18" s="32"/>
      <c r="S18" s="21"/>
      <c r="T18" s="21"/>
      <c r="U18" s="21"/>
      <c r="V18" s="21"/>
      <c r="W18" s="21"/>
      <c r="X18" s="21"/>
      <c r="Y18" s="21"/>
      <c r="Z18" s="21"/>
      <c r="AA18" s="21"/>
      <c r="AB18" s="21"/>
      <c r="AC18" s="21"/>
      <c r="AD18" s="21"/>
      <c r="AE18" s="21"/>
    </row>
    <row r="19" spans="1:31" s="25" customFormat="1" ht="12" customHeight="1">
      <c r="A19" s="21"/>
      <c r="B19" s="22"/>
      <c r="C19" s="21"/>
      <c r="D19" s="17" t="s">
        <v>27</v>
      </c>
      <c r="E19" s="21"/>
      <c r="F19" s="21"/>
      <c r="G19" s="21"/>
      <c r="H19" s="21"/>
      <c r="I19" s="17" t="s">
        <v>24</v>
      </c>
      <c r="J19" s="5" t="str">
        <f>'Rekapitulace stavby'!AN13</f>
        <v>Vyplň údaj</v>
      </c>
      <c r="K19" s="21"/>
      <c r="L19" s="32"/>
      <c r="S19" s="21"/>
      <c r="T19" s="21"/>
      <c r="U19" s="21"/>
      <c r="V19" s="21"/>
      <c r="W19" s="21"/>
      <c r="X19" s="21"/>
      <c r="Y19" s="21"/>
      <c r="Z19" s="21"/>
      <c r="AA19" s="21"/>
      <c r="AB19" s="21"/>
      <c r="AC19" s="21"/>
      <c r="AD19" s="21"/>
      <c r="AE19" s="21"/>
    </row>
    <row r="20" spans="1:31" s="25" customFormat="1" ht="18" customHeight="1">
      <c r="A20" s="21"/>
      <c r="B20" s="22"/>
      <c r="C20" s="21"/>
      <c r="D20" s="21"/>
      <c r="E20" s="260" t="str">
        <f>'Rekapitulace stavby'!E14</f>
        <v>Vyplň údaj</v>
      </c>
      <c r="F20" s="261"/>
      <c r="G20" s="261"/>
      <c r="H20" s="261"/>
      <c r="I20" s="17" t="s">
        <v>26</v>
      </c>
      <c r="J20" s="5" t="str">
        <f>'Rekapitulace stavby'!AN14</f>
        <v>Vyplň údaj</v>
      </c>
      <c r="K20" s="21"/>
      <c r="L20" s="32"/>
      <c r="S20" s="21"/>
      <c r="T20" s="21"/>
      <c r="U20" s="21"/>
      <c r="V20" s="21"/>
      <c r="W20" s="21"/>
      <c r="X20" s="21"/>
      <c r="Y20" s="21"/>
      <c r="Z20" s="21"/>
      <c r="AA20" s="21"/>
      <c r="AB20" s="21"/>
      <c r="AC20" s="21"/>
      <c r="AD20" s="21"/>
      <c r="AE20" s="21"/>
    </row>
    <row r="21" spans="1:31" s="25" customFormat="1" ht="6.95" customHeight="1">
      <c r="A21" s="21"/>
      <c r="B21" s="22"/>
      <c r="C21" s="21"/>
      <c r="D21" s="21"/>
      <c r="E21" s="21"/>
      <c r="F21" s="21"/>
      <c r="G21" s="21"/>
      <c r="H21" s="21"/>
      <c r="I21" s="21"/>
      <c r="J21" s="21"/>
      <c r="K21" s="21"/>
      <c r="L21" s="32"/>
      <c r="S21" s="21"/>
      <c r="T21" s="21"/>
      <c r="U21" s="21"/>
      <c r="V21" s="21"/>
      <c r="W21" s="21"/>
      <c r="X21" s="21"/>
      <c r="Y21" s="21"/>
      <c r="Z21" s="21"/>
      <c r="AA21" s="21"/>
      <c r="AB21" s="21"/>
      <c r="AC21" s="21"/>
      <c r="AD21" s="21"/>
      <c r="AE21" s="21"/>
    </row>
    <row r="22" spans="1:31" s="25" customFormat="1" ht="12" customHeight="1">
      <c r="A22" s="21"/>
      <c r="B22" s="22"/>
      <c r="C22" s="21"/>
      <c r="D22" s="17" t="s">
        <v>29</v>
      </c>
      <c r="E22" s="21"/>
      <c r="F22" s="21"/>
      <c r="G22" s="21"/>
      <c r="H22" s="21"/>
      <c r="I22" s="17" t="s">
        <v>24</v>
      </c>
      <c r="J22" s="18" t="str">
        <f>IF('Rekapitulace stavby'!AN16="","",'Rekapitulace stavby'!AN16)</f>
        <v/>
      </c>
      <c r="K22" s="21"/>
      <c r="L22" s="32"/>
      <c r="S22" s="21"/>
      <c r="T22" s="21"/>
      <c r="U22" s="21"/>
      <c r="V22" s="21"/>
      <c r="W22" s="21"/>
      <c r="X22" s="21"/>
      <c r="Y22" s="21"/>
      <c r="Z22" s="21"/>
      <c r="AA22" s="21"/>
      <c r="AB22" s="21"/>
      <c r="AC22" s="21"/>
      <c r="AD22" s="21"/>
      <c r="AE22" s="21"/>
    </row>
    <row r="23" spans="1:31" s="25" customFormat="1" ht="18" customHeight="1">
      <c r="A23" s="21"/>
      <c r="B23" s="22"/>
      <c r="C23" s="21"/>
      <c r="D23" s="21"/>
      <c r="E23" s="18" t="str">
        <f>IF('Rekapitulace stavby'!E17="","",'Rekapitulace stavby'!E17)</f>
        <v>astalon s.r.o. Pardubice</v>
      </c>
      <c r="F23" s="21"/>
      <c r="G23" s="21"/>
      <c r="H23" s="21"/>
      <c r="I23" s="17" t="s">
        <v>26</v>
      </c>
      <c r="J23" s="18" t="str">
        <f>IF('Rekapitulace stavby'!AN17="","",'Rekapitulace stavby'!AN17)</f>
        <v/>
      </c>
      <c r="K23" s="21"/>
      <c r="L23" s="32"/>
      <c r="S23" s="21"/>
      <c r="T23" s="21"/>
      <c r="U23" s="21"/>
      <c r="V23" s="21"/>
      <c r="W23" s="21"/>
      <c r="X23" s="21"/>
      <c r="Y23" s="21"/>
      <c r="Z23" s="21"/>
      <c r="AA23" s="21"/>
      <c r="AB23" s="21"/>
      <c r="AC23" s="21"/>
      <c r="AD23" s="21"/>
      <c r="AE23" s="21"/>
    </row>
    <row r="24" spans="1:31" s="25" customFormat="1" ht="6.95" customHeight="1">
      <c r="A24" s="21"/>
      <c r="B24" s="22"/>
      <c r="C24" s="21"/>
      <c r="D24" s="21"/>
      <c r="E24" s="21"/>
      <c r="F24" s="21"/>
      <c r="G24" s="21"/>
      <c r="H24" s="21"/>
      <c r="I24" s="21"/>
      <c r="J24" s="21"/>
      <c r="K24" s="21"/>
      <c r="L24" s="32"/>
      <c r="S24" s="21"/>
      <c r="T24" s="21"/>
      <c r="U24" s="21"/>
      <c r="V24" s="21"/>
      <c r="W24" s="21"/>
      <c r="X24" s="21"/>
      <c r="Y24" s="21"/>
      <c r="Z24" s="21"/>
      <c r="AA24" s="21"/>
      <c r="AB24" s="21"/>
      <c r="AC24" s="21"/>
      <c r="AD24" s="21"/>
      <c r="AE24" s="21"/>
    </row>
    <row r="25" spans="1:31" s="25" customFormat="1" ht="12" customHeight="1">
      <c r="A25" s="21"/>
      <c r="B25" s="22"/>
      <c r="C25" s="21"/>
      <c r="D25" s="17" t="s">
        <v>32</v>
      </c>
      <c r="E25" s="21"/>
      <c r="F25" s="21"/>
      <c r="G25" s="21"/>
      <c r="H25" s="21"/>
      <c r="I25" s="17" t="s">
        <v>24</v>
      </c>
      <c r="J25" s="18" t="str">
        <f>IF('Rekapitulace stavby'!AN19="","",'Rekapitulace stavby'!AN19)</f>
        <v/>
      </c>
      <c r="K25" s="21"/>
      <c r="L25" s="32"/>
      <c r="S25" s="21"/>
      <c r="T25" s="21"/>
      <c r="U25" s="21"/>
      <c r="V25" s="21"/>
      <c r="W25" s="21"/>
      <c r="X25" s="21"/>
      <c r="Y25" s="21"/>
      <c r="Z25" s="21"/>
      <c r="AA25" s="21"/>
      <c r="AB25" s="21"/>
      <c r="AC25" s="21"/>
      <c r="AD25" s="21"/>
      <c r="AE25" s="21"/>
    </row>
    <row r="26" spans="1:31" s="25" customFormat="1" ht="18" customHeight="1">
      <c r="A26" s="21"/>
      <c r="B26" s="22"/>
      <c r="C26" s="21"/>
      <c r="D26" s="21"/>
      <c r="E26" s="18" t="str">
        <f>IF('Rekapitulace stavby'!E20="","",'Rekapitulace stavby'!E20)</f>
        <v xml:space="preserve"> </v>
      </c>
      <c r="F26" s="21"/>
      <c r="G26" s="21"/>
      <c r="H26" s="21"/>
      <c r="I26" s="17" t="s">
        <v>26</v>
      </c>
      <c r="J26" s="18" t="str">
        <f>IF('Rekapitulace stavby'!AN20="","",'Rekapitulace stavby'!AN20)</f>
        <v/>
      </c>
      <c r="K26" s="21"/>
      <c r="L26" s="32"/>
      <c r="S26" s="21"/>
      <c r="T26" s="21"/>
      <c r="U26" s="21"/>
      <c r="V26" s="21"/>
      <c r="W26" s="21"/>
      <c r="X26" s="21"/>
      <c r="Y26" s="21"/>
      <c r="Z26" s="21"/>
      <c r="AA26" s="21"/>
      <c r="AB26" s="21"/>
      <c r="AC26" s="21"/>
      <c r="AD26" s="21"/>
      <c r="AE26" s="21"/>
    </row>
    <row r="27" spans="1:31" s="25" customFormat="1" ht="6.95" customHeight="1">
      <c r="A27" s="21"/>
      <c r="B27" s="22"/>
      <c r="C27" s="21"/>
      <c r="D27" s="21"/>
      <c r="E27" s="21"/>
      <c r="F27" s="21"/>
      <c r="G27" s="21"/>
      <c r="H27" s="21"/>
      <c r="I27" s="21"/>
      <c r="J27" s="21"/>
      <c r="K27" s="21"/>
      <c r="L27" s="32"/>
      <c r="S27" s="21"/>
      <c r="T27" s="21"/>
      <c r="U27" s="21"/>
      <c r="V27" s="21"/>
      <c r="W27" s="21"/>
      <c r="X27" s="21"/>
      <c r="Y27" s="21"/>
      <c r="Z27" s="21"/>
      <c r="AA27" s="21"/>
      <c r="AB27" s="21"/>
      <c r="AC27" s="21"/>
      <c r="AD27" s="21"/>
      <c r="AE27" s="21"/>
    </row>
    <row r="28" spans="1:31" s="25" customFormat="1" ht="12" customHeight="1">
      <c r="A28" s="21"/>
      <c r="B28" s="22"/>
      <c r="C28" s="21"/>
      <c r="D28" s="17" t="s">
        <v>34</v>
      </c>
      <c r="E28" s="21"/>
      <c r="F28" s="21"/>
      <c r="G28" s="21"/>
      <c r="H28" s="21"/>
      <c r="I28" s="21"/>
      <c r="J28" s="21"/>
      <c r="K28" s="21"/>
      <c r="L28" s="32"/>
      <c r="S28" s="21"/>
      <c r="T28" s="21"/>
      <c r="U28" s="21"/>
      <c r="V28" s="21"/>
      <c r="W28" s="21"/>
      <c r="X28" s="21"/>
      <c r="Y28" s="21"/>
      <c r="Z28" s="21"/>
      <c r="AA28" s="21"/>
      <c r="AB28" s="21"/>
      <c r="AC28" s="21"/>
      <c r="AD28" s="21"/>
      <c r="AE28" s="21"/>
    </row>
    <row r="29" spans="1:31" s="96" customFormat="1" ht="16.5" customHeight="1">
      <c r="A29" s="93"/>
      <c r="B29" s="94"/>
      <c r="C29" s="93"/>
      <c r="D29" s="93"/>
      <c r="E29" s="251" t="s">
        <v>1</v>
      </c>
      <c r="F29" s="251"/>
      <c r="G29" s="251"/>
      <c r="H29" s="251"/>
      <c r="I29" s="93"/>
      <c r="J29" s="93"/>
      <c r="K29" s="93"/>
      <c r="L29" s="95"/>
      <c r="S29" s="93"/>
      <c r="T29" s="93"/>
      <c r="U29" s="93"/>
      <c r="V29" s="93"/>
      <c r="W29" s="93"/>
      <c r="X29" s="93"/>
      <c r="Y29" s="93"/>
      <c r="Z29" s="93"/>
      <c r="AA29" s="93"/>
      <c r="AB29" s="93"/>
      <c r="AC29" s="93"/>
      <c r="AD29" s="93"/>
      <c r="AE29" s="93"/>
    </row>
    <row r="30" spans="1:31" s="25" customFormat="1" ht="6.95" customHeight="1">
      <c r="A30" s="21"/>
      <c r="B30" s="22"/>
      <c r="C30" s="21"/>
      <c r="D30" s="21"/>
      <c r="E30" s="21"/>
      <c r="F30" s="21"/>
      <c r="G30" s="21"/>
      <c r="H30" s="21"/>
      <c r="I30" s="21"/>
      <c r="J30" s="21"/>
      <c r="K30" s="21"/>
      <c r="L30" s="32"/>
      <c r="S30" s="21"/>
      <c r="T30" s="21"/>
      <c r="U30" s="21"/>
      <c r="V30" s="21"/>
      <c r="W30" s="21"/>
      <c r="X30" s="21"/>
      <c r="Y30" s="21"/>
      <c r="Z30" s="21"/>
      <c r="AA30" s="21"/>
      <c r="AB30" s="21"/>
      <c r="AC30" s="21"/>
      <c r="AD30" s="21"/>
      <c r="AE30" s="21"/>
    </row>
    <row r="31" spans="1:31" s="25" customFormat="1" ht="6.95" customHeight="1">
      <c r="A31" s="21"/>
      <c r="B31" s="22"/>
      <c r="C31" s="21"/>
      <c r="D31" s="57"/>
      <c r="E31" s="57"/>
      <c r="F31" s="57"/>
      <c r="G31" s="57"/>
      <c r="H31" s="57"/>
      <c r="I31" s="57"/>
      <c r="J31" s="57"/>
      <c r="K31" s="57"/>
      <c r="L31" s="32"/>
      <c r="S31" s="21"/>
      <c r="T31" s="21"/>
      <c r="U31" s="21"/>
      <c r="V31" s="21"/>
      <c r="W31" s="21"/>
      <c r="X31" s="21"/>
      <c r="Y31" s="21"/>
      <c r="Z31" s="21"/>
      <c r="AA31" s="21"/>
      <c r="AB31" s="21"/>
      <c r="AC31" s="21"/>
      <c r="AD31" s="21"/>
      <c r="AE31" s="21"/>
    </row>
    <row r="32" spans="1:31" s="25" customFormat="1" ht="25.35" customHeight="1">
      <c r="A32" s="21"/>
      <c r="B32" s="22"/>
      <c r="C32" s="21"/>
      <c r="D32" s="97" t="s">
        <v>35</v>
      </c>
      <c r="E32" s="21"/>
      <c r="F32" s="21"/>
      <c r="G32" s="21"/>
      <c r="H32" s="21"/>
      <c r="I32" s="21"/>
      <c r="J32" s="98">
        <f>ROUND(J123, 2)</f>
        <v>0</v>
      </c>
      <c r="K32" s="21"/>
      <c r="L32" s="32"/>
      <c r="S32" s="21"/>
      <c r="T32" s="21"/>
      <c r="U32" s="21"/>
      <c r="V32" s="21"/>
      <c r="W32" s="21"/>
      <c r="X32" s="21"/>
      <c r="Y32" s="21"/>
      <c r="Z32" s="21"/>
      <c r="AA32" s="21"/>
      <c r="AB32" s="21"/>
      <c r="AC32" s="21"/>
      <c r="AD32" s="21"/>
      <c r="AE32" s="21"/>
    </row>
    <row r="33" spans="1:31" s="25" customFormat="1" ht="6.95" customHeight="1">
      <c r="A33" s="21"/>
      <c r="B33" s="22"/>
      <c r="C33" s="21"/>
      <c r="D33" s="57"/>
      <c r="E33" s="57"/>
      <c r="F33" s="57"/>
      <c r="G33" s="57"/>
      <c r="H33" s="57"/>
      <c r="I33" s="57"/>
      <c r="J33" s="57"/>
      <c r="K33" s="57"/>
      <c r="L33" s="32"/>
      <c r="S33" s="21"/>
      <c r="T33" s="21"/>
      <c r="U33" s="21"/>
      <c r="V33" s="21"/>
      <c r="W33" s="21"/>
      <c r="X33" s="21"/>
      <c r="Y33" s="21"/>
      <c r="Z33" s="21"/>
      <c r="AA33" s="21"/>
      <c r="AB33" s="21"/>
      <c r="AC33" s="21"/>
      <c r="AD33" s="21"/>
      <c r="AE33" s="21"/>
    </row>
    <row r="34" spans="1:31" s="25" customFormat="1" ht="14.45" customHeight="1">
      <c r="A34" s="21"/>
      <c r="B34" s="22"/>
      <c r="C34" s="21"/>
      <c r="D34" s="21"/>
      <c r="E34" s="21"/>
      <c r="F34" s="99" t="s">
        <v>37</v>
      </c>
      <c r="G34" s="21"/>
      <c r="H34" s="21"/>
      <c r="I34" s="99" t="s">
        <v>36</v>
      </c>
      <c r="J34" s="99" t="s">
        <v>38</v>
      </c>
      <c r="K34" s="21"/>
      <c r="L34" s="32"/>
      <c r="S34" s="21"/>
      <c r="T34" s="21"/>
      <c r="U34" s="21"/>
      <c r="V34" s="21"/>
      <c r="W34" s="21"/>
      <c r="X34" s="21"/>
      <c r="Y34" s="21"/>
      <c r="Z34" s="21"/>
      <c r="AA34" s="21"/>
      <c r="AB34" s="21"/>
      <c r="AC34" s="21"/>
      <c r="AD34" s="21"/>
      <c r="AE34" s="21"/>
    </row>
    <row r="35" spans="1:31" s="25" customFormat="1" ht="14.45" customHeight="1">
      <c r="A35" s="21"/>
      <c r="B35" s="22"/>
      <c r="C35" s="21"/>
      <c r="D35" s="100" t="s">
        <v>39</v>
      </c>
      <c r="E35" s="17" t="s">
        <v>40</v>
      </c>
      <c r="F35" s="101">
        <f>ROUND((SUM(BE123:BE152)),  2)</f>
        <v>0</v>
      </c>
      <c r="G35" s="21"/>
      <c r="H35" s="21"/>
      <c r="I35" s="102">
        <v>0.21</v>
      </c>
      <c r="J35" s="101">
        <f>ROUND(((SUM(BE123:BE152))*I35),  2)</f>
        <v>0</v>
      </c>
      <c r="K35" s="21"/>
      <c r="L35" s="32"/>
      <c r="S35" s="21"/>
      <c r="T35" s="21"/>
      <c r="U35" s="21"/>
      <c r="V35" s="21"/>
      <c r="W35" s="21"/>
      <c r="X35" s="21"/>
      <c r="Y35" s="21"/>
      <c r="Z35" s="21"/>
      <c r="AA35" s="21"/>
      <c r="AB35" s="21"/>
      <c r="AC35" s="21"/>
      <c r="AD35" s="21"/>
      <c r="AE35" s="21"/>
    </row>
    <row r="36" spans="1:31" s="25" customFormat="1" ht="14.45" customHeight="1">
      <c r="A36" s="21"/>
      <c r="B36" s="22"/>
      <c r="C36" s="21"/>
      <c r="D36" s="21"/>
      <c r="E36" s="17" t="s">
        <v>41</v>
      </c>
      <c r="F36" s="101">
        <f>ROUND((SUM(BF123:BF152)),  2)</f>
        <v>0</v>
      </c>
      <c r="G36" s="21"/>
      <c r="H36" s="21"/>
      <c r="I36" s="102">
        <v>0.15</v>
      </c>
      <c r="J36" s="101">
        <f>ROUND(((SUM(BF123:BF152))*I36),  2)</f>
        <v>0</v>
      </c>
      <c r="K36" s="21"/>
      <c r="L36" s="32"/>
      <c r="S36" s="21"/>
      <c r="T36" s="21"/>
      <c r="U36" s="21"/>
      <c r="V36" s="21"/>
      <c r="W36" s="21"/>
      <c r="X36" s="21"/>
      <c r="Y36" s="21"/>
      <c r="Z36" s="21"/>
      <c r="AA36" s="21"/>
      <c r="AB36" s="21"/>
      <c r="AC36" s="21"/>
      <c r="AD36" s="21"/>
      <c r="AE36" s="21"/>
    </row>
    <row r="37" spans="1:31" s="25" customFormat="1" ht="14.45" hidden="1" customHeight="1">
      <c r="A37" s="21"/>
      <c r="B37" s="22"/>
      <c r="C37" s="21"/>
      <c r="D37" s="21"/>
      <c r="E37" s="17" t="s">
        <v>42</v>
      </c>
      <c r="F37" s="101">
        <f>ROUND((SUM(BG123:BG152)),  2)</f>
        <v>0</v>
      </c>
      <c r="G37" s="21"/>
      <c r="H37" s="21"/>
      <c r="I37" s="102">
        <v>0.21</v>
      </c>
      <c r="J37" s="101">
        <f>0</f>
        <v>0</v>
      </c>
      <c r="K37" s="21"/>
      <c r="L37" s="32"/>
      <c r="S37" s="21"/>
      <c r="T37" s="21"/>
      <c r="U37" s="21"/>
      <c r="V37" s="21"/>
      <c r="W37" s="21"/>
      <c r="X37" s="21"/>
      <c r="Y37" s="21"/>
      <c r="Z37" s="21"/>
      <c r="AA37" s="21"/>
      <c r="AB37" s="21"/>
      <c r="AC37" s="21"/>
      <c r="AD37" s="21"/>
      <c r="AE37" s="21"/>
    </row>
    <row r="38" spans="1:31" s="25" customFormat="1" ht="14.45" hidden="1" customHeight="1">
      <c r="A38" s="21"/>
      <c r="B38" s="22"/>
      <c r="C38" s="21"/>
      <c r="D38" s="21"/>
      <c r="E38" s="17" t="s">
        <v>43</v>
      </c>
      <c r="F38" s="101">
        <f>ROUND((SUM(BH123:BH152)),  2)</f>
        <v>0</v>
      </c>
      <c r="G38" s="21"/>
      <c r="H38" s="21"/>
      <c r="I38" s="102">
        <v>0.15</v>
      </c>
      <c r="J38" s="101">
        <f>0</f>
        <v>0</v>
      </c>
      <c r="K38" s="21"/>
      <c r="L38" s="32"/>
      <c r="S38" s="21"/>
      <c r="T38" s="21"/>
      <c r="U38" s="21"/>
      <c r="V38" s="21"/>
      <c r="W38" s="21"/>
      <c r="X38" s="21"/>
      <c r="Y38" s="21"/>
      <c r="Z38" s="21"/>
      <c r="AA38" s="21"/>
      <c r="AB38" s="21"/>
      <c r="AC38" s="21"/>
      <c r="AD38" s="21"/>
      <c r="AE38" s="21"/>
    </row>
    <row r="39" spans="1:31" s="25" customFormat="1" ht="14.45" hidden="1" customHeight="1">
      <c r="A39" s="21"/>
      <c r="B39" s="22"/>
      <c r="C39" s="21"/>
      <c r="D39" s="21"/>
      <c r="E39" s="17" t="s">
        <v>44</v>
      </c>
      <c r="F39" s="101">
        <f>ROUND((SUM(BI123:BI152)),  2)</f>
        <v>0</v>
      </c>
      <c r="G39" s="21"/>
      <c r="H39" s="21"/>
      <c r="I39" s="102">
        <v>0</v>
      </c>
      <c r="J39" s="101">
        <f>0</f>
        <v>0</v>
      </c>
      <c r="K39" s="21"/>
      <c r="L39" s="32"/>
      <c r="S39" s="21"/>
      <c r="T39" s="21"/>
      <c r="U39" s="21"/>
      <c r="V39" s="21"/>
      <c r="W39" s="21"/>
      <c r="X39" s="21"/>
      <c r="Y39" s="21"/>
      <c r="Z39" s="21"/>
      <c r="AA39" s="21"/>
      <c r="AB39" s="21"/>
      <c r="AC39" s="21"/>
      <c r="AD39" s="21"/>
      <c r="AE39" s="21"/>
    </row>
    <row r="40" spans="1:31" s="25" customFormat="1" ht="6.95" customHeight="1">
      <c r="A40" s="21"/>
      <c r="B40" s="22"/>
      <c r="C40" s="21"/>
      <c r="D40" s="21"/>
      <c r="E40" s="21"/>
      <c r="F40" s="21"/>
      <c r="G40" s="21"/>
      <c r="H40" s="21"/>
      <c r="I40" s="21"/>
      <c r="J40" s="21"/>
      <c r="K40" s="21"/>
      <c r="L40" s="32"/>
      <c r="S40" s="21"/>
      <c r="T40" s="21"/>
      <c r="U40" s="21"/>
      <c r="V40" s="21"/>
      <c r="W40" s="21"/>
      <c r="X40" s="21"/>
      <c r="Y40" s="21"/>
      <c r="Z40" s="21"/>
      <c r="AA40" s="21"/>
      <c r="AB40" s="21"/>
      <c r="AC40" s="21"/>
      <c r="AD40" s="21"/>
      <c r="AE40" s="21"/>
    </row>
    <row r="41" spans="1:31" s="25" customFormat="1" ht="25.35" customHeight="1">
      <c r="A41" s="21"/>
      <c r="B41" s="22"/>
      <c r="C41" s="103"/>
      <c r="D41" s="104" t="s">
        <v>45</v>
      </c>
      <c r="E41" s="51"/>
      <c r="F41" s="51"/>
      <c r="G41" s="105" t="s">
        <v>46</v>
      </c>
      <c r="H41" s="106" t="s">
        <v>47</v>
      </c>
      <c r="I41" s="51"/>
      <c r="J41" s="107">
        <f>SUM(J32:J39)</f>
        <v>0</v>
      </c>
      <c r="K41" s="108"/>
      <c r="L41" s="32"/>
      <c r="S41" s="21"/>
      <c r="T41" s="21"/>
      <c r="U41" s="21"/>
      <c r="V41" s="21"/>
      <c r="W41" s="21"/>
      <c r="X41" s="21"/>
      <c r="Y41" s="21"/>
      <c r="Z41" s="21"/>
      <c r="AA41" s="21"/>
      <c r="AB41" s="21"/>
      <c r="AC41" s="21"/>
      <c r="AD41" s="21"/>
      <c r="AE41" s="21"/>
    </row>
    <row r="42" spans="1:31" s="25" customFormat="1" ht="14.45" customHeight="1">
      <c r="A42" s="21"/>
      <c r="B42" s="22"/>
      <c r="C42" s="21"/>
      <c r="D42" s="21"/>
      <c r="E42" s="21"/>
      <c r="F42" s="21"/>
      <c r="G42" s="21"/>
      <c r="H42" s="21"/>
      <c r="I42" s="21"/>
      <c r="J42" s="21"/>
      <c r="K42" s="21"/>
      <c r="L42" s="32"/>
      <c r="S42" s="21"/>
      <c r="T42" s="21"/>
      <c r="U42" s="21"/>
      <c r="V42" s="21"/>
      <c r="W42" s="21"/>
      <c r="X42" s="21"/>
      <c r="Y42" s="21"/>
      <c r="Z42" s="21"/>
      <c r="AA42" s="21"/>
      <c r="AB42" s="21"/>
      <c r="AC42" s="21"/>
      <c r="AD42" s="21"/>
      <c r="AE42" s="21"/>
    </row>
    <row r="43" spans="1:31" ht="14.45" customHeight="1">
      <c r="B43" s="11"/>
      <c r="L43" s="11"/>
    </row>
    <row r="44" spans="1:31" ht="14.45" customHeight="1">
      <c r="B44" s="11"/>
      <c r="L44" s="11"/>
    </row>
    <row r="45" spans="1:31" ht="14.45" customHeight="1">
      <c r="B45" s="11"/>
      <c r="L45" s="11"/>
    </row>
    <row r="46" spans="1:31" ht="14.45" customHeight="1">
      <c r="B46" s="11"/>
      <c r="L46" s="11"/>
    </row>
    <row r="47" spans="1:31" ht="14.45" customHeight="1">
      <c r="B47" s="11"/>
      <c r="L47" s="11"/>
    </row>
    <row r="48" spans="1:31" ht="14.45" customHeight="1">
      <c r="B48" s="11"/>
      <c r="L48" s="11"/>
    </row>
    <row r="49" spans="1:31" ht="14.45" customHeight="1">
      <c r="B49" s="11"/>
      <c r="L49" s="11"/>
    </row>
    <row r="50" spans="1:31" s="25" customFormat="1" ht="14.45" customHeight="1">
      <c r="B50" s="32"/>
      <c r="D50" s="33" t="s">
        <v>48</v>
      </c>
      <c r="E50" s="34"/>
      <c r="F50" s="34"/>
      <c r="G50" s="33" t="s">
        <v>49</v>
      </c>
      <c r="H50" s="34"/>
      <c r="I50" s="34"/>
      <c r="J50" s="34"/>
      <c r="K50" s="34"/>
      <c r="L50" s="32"/>
    </row>
    <row r="51" spans="1:31">
      <c r="B51" s="11"/>
      <c r="L51" s="11"/>
    </row>
    <row r="52" spans="1:31">
      <c r="B52" s="11"/>
      <c r="L52" s="11"/>
    </row>
    <row r="53" spans="1:31">
      <c r="B53" s="11"/>
      <c r="L53" s="11"/>
    </row>
    <row r="54" spans="1:31">
      <c r="B54" s="11"/>
      <c r="L54" s="11"/>
    </row>
    <row r="55" spans="1:31">
      <c r="B55" s="11"/>
      <c r="L55" s="11"/>
    </row>
    <row r="56" spans="1:31">
      <c r="B56" s="11"/>
      <c r="L56" s="11"/>
    </row>
    <row r="57" spans="1:31">
      <c r="B57" s="11"/>
      <c r="L57" s="11"/>
    </row>
    <row r="58" spans="1:31">
      <c r="B58" s="11"/>
      <c r="L58" s="11"/>
    </row>
    <row r="59" spans="1:31">
      <c r="B59" s="11"/>
      <c r="L59" s="11"/>
    </row>
    <row r="60" spans="1:31">
      <c r="B60" s="11"/>
      <c r="L60" s="11"/>
    </row>
    <row r="61" spans="1:31" s="25" customFormat="1" ht="12.75">
      <c r="A61" s="21"/>
      <c r="B61" s="22"/>
      <c r="C61" s="21"/>
      <c r="D61" s="35" t="s">
        <v>50</v>
      </c>
      <c r="E61" s="24"/>
      <c r="F61" s="109" t="s">
        <v>51</v>
      </c>
      <c r="G61" s="35" t="s">
        <v>50</v>
      </c>
      <c r="H61" s="24"/>
      <c r="I61" s="24"/>
      <c r="J61" s="110" t="s">
        <v>51</v>
      </c>
      <c r="K61" s="24"/>
      <c r="L61" s="32"/>
      <c r="S61" s="21"/>
      <c r="T61" s="21"/>
      <c r="U61" s="21"/>
      <c r="V61" s="21"/>
      <c r="W61" s="21"/>
      <c r="X61" s="21"/>
      <c r="Y61" s="21"/>
      <c r="Z61" s="21"/>
      <c r="AA61" s="21"/>
      <c r="AB61" s="21"/>
      <c r="AC61" s="21"/>
      <c r="AD61" s="21"/>
      <c r="AE61" s="21"/>
    </row>
    <row r="62" spans="1:31">
      <c r="B62" s="11"/>
      <c r="L62" s="11"/>
    </row>
    <row r="63" spans="1:31">
      <c r="B63" s="11"/>
      <c r="L63" s="11"/>
    </row>
    <row r="64" spans="1:31">
      <c r="B64" s="11"/>
      <c r="L64" s="11"/>
    </row>
    <row r="65" spans="1:31" s="25" customFormat="1" ht="12.75">
      <c r="A65" s="21"/>
      <c r="B65" s="22"/>
      <c r="C65" s="21"/>
      <c r="D65" s="33" t="s">
        <v>52</v>
      </c>
      <c r="E65" s="36"/>
      <c r="F65" s="36"/>
      <c r="G65" s="33" t="s">
        <v>53</v>
      </c>
      <c r="H65" s="36"/>
      <c r="I65" s="36"/>
      <c r="J65" s="36"/>
      <c r="K65" s="36"/>
      <c r="L65" s="32"/>
      <c r="S65" s="21"/>
      <c r="T65" s="21"/>
      <c r="U65" s="21"/>
      <c r="V65" s="21"/>
      <c r="W65" s="21"/>
      <c r="X65" s="21"/>
      <c r="Y65" s="21"/>
      <c r="Z65" s="21"/>
      <c r="AA65" s="21"/>
      <c r="AB65" s="21"/>
      <c r="AC65" s="21"/>
      <c r="AD65" s="21"/>
      <c r="AE65" s="21"/>
    </row>
    <row r="66" spans="1:31">
      <c r="B66" s="11"/>
      <c r="L66" s="11"/>
    </row>
    <row r="67" spans="1:31">
      <c r="B67" s="11"/>
      <c r="L67" s="11"/>
    </row>
    <row r="68" spans="1:31">
      <c r="B68" s="11"/>
      <c r="L68" s="11"/>
    </row>
    <row r="69" spans="1:31">
      <c r="B69" s="11"/>
      <c r="L69" s="11"/>
    </row>
    <row r="70" spans="1:31">
      <c r="B70" s="11"/>
      <c r="L70" s="11"/>
    </row>
    <row r="71" spans="1:31">
      <c r="B71" s="11"/>
      <c r="L71" s="11"/>
    </row>
    <row r="72" spans="1:31">
      <c r="B72" s="11"/>
      <c r="L72" s="11"/>
    </row>
    <row r="73" spans="1:31">
      <c r="B73" s="11"/>
      <c r="L73" s="11"/>
    </row>
    <row r="74" spans="1:31">
      <c r="B74" s="11"/>
      <c r="L74" s="11"/>
    </row>
    <row r="75" spans="1:31">
      <c r="B75" s="11"/>
      <c r="L75" s="11"/>
    </row>
    <row r="76" spans="1:31" s="25" customFormat="1" ht="12.75">
      <c r="A76" s="21"/>
      <c r="B76" s="22"/>
      <c r="C76" s="21"/>
      <c r="D76" s="35" t="s">
        <v>50</v>
      </c>
      <c r="E76" s="24"/>
      <c r="F76" s="109" t="s">
        <v>51</v>
      </c>
      <c r="G76" s="35" t="s">
        <v>50</v>
      </c>
      <c r="H76" s="24"/>
      <c r="I76" s="24"/>
      <c r="J76" s="110" t="s">
        <v>51</v>
      </c>
      <c r="K76" s="24"/>
      <c r="L76" s="32"/>
      <c r="S76" s="21"/>
      <c r="T76" s="21"/>
      <c r="U76" s="21"/>
      <c r="V76" s="21"/>
      <c r="W76" s="21"/>
      <c r="X76" s="21"/>
      <c r="Y76" s="21"/>
      <c r="Z76" s="21"/>
      <c r="AA76" s="21"/>
      <c r="AB76" s="21"/>
      <c r="AC76" s="21"/>
      <c r="AD76" s="21"/>
      <c r="AE76" s="21"/>
    </row>
    <row r="77" spans="1:31" s="25" customFormat="1" ht="14.45" customHeight="1">
      <c r="A77" s="21"/>
      <c r="B77" s="37"/>
      <c r="C77" s="38"/>
      <c r="D77" s="38"/>
      <c r="E77" s="38"/>
      <c r="F77" s="38"/>
      <c r="G77" s="38"/>
      <c r="H77" s="38"/>
      <c r="I77" s="38"/>
      <c r="J77" s="38"/>
      <c r="K77" s="38"/>
      <c r="L77" s="32"/>
      <c r="S77" s="21"/>
      <c r="T77" s="21"/>
      <c r="U77" s="21"/>
      <c r="V77" s="21"/>
      <c r="W77" s="21"/>
      <c r="X77" s="21"/>
      <c r="Y77" s="21"/>
      <c r="Z77" s="21"/>
      <c r="AA77" s="21"/>
      <c r="AB77" s="21"/>
      <c r="AC77" s="21"/>
      <c r="AD77" s="21"/>
      <c r="AE77" s="21"/>
    </row>
    <row r="81" spans="1:31" s="25" customFormat="1" ht="6.95" customHeight="1">
      <c r="A81" s="21"/>
      <c r="B81" s="39"/>
      <c r="C81" s="40"/>
      <c r="D81" s="40"/>
      <c r="E81" s="40"/>
      <c r="F81" s="40"/>
      <c r="G81" s="40"/>
      <c r="H81" s="40"/>
      <c r="I81" s="40"/>
      <c r="J81" s="40"/>
      <c r="K81" s="40"/>
      <c r="L81" s="32"/>
      <c r="S81" s="21"/>
      <c r="T81" s="21"/>
      <c r="U81" s="21"/>
      <c r="V81" s="21"/>
      <c r="W81" s="21"/>
      <c r="X81" s="21"/>
      <c r="Y81" s="21"/>
      <c r="Z81" s="21"/>
      <c r="AA81" s="21"/>
      <c r="AB81" s="21"/>
      <c r="AC81" s="21"/>
      <c r="AD81" s="21"/>
      <c r="AE81" s="21"/>
    </row>
    <row r="82" spans="1:31" s="25" customFormat="1" ht="24.95" customHeight="1">
      <c r="A82" s="21"/>
      <c r="B82" s="22"/>
      <c r="C82" s="12" t="s">
        <v>118</v>
      </c>
      <c r="D82" s="21"/>
      <c r="E82" s="21"/>
      <c r="F82" s="21"/>
      <c r="G82" s="21"/>
      <c r="H82" s="21"/>
      <c r="I82" s="21"/>
      <c r="J82" s="21"/>
      <c r="K82" s="21"/>
      <c r="L82" s="32"/>
      <c r="S82" s="21"/>
      <c r="T82" s="21"/>
      <c r="U82" s="21"/>
      <c r="V82" s="21"/>
      <c r="W82" s="21"/>
      <c r="X82" s="21"/>
      <c r="Y82" s="21"/>
      <c r="Z82" s="21"/>
      <c r="AA82" s="21"/>
      <c r="AB82" s="21"/>
      <c r="AC82" s="21"/>
      <c r="AD82" s="21"/>
      <c r="AE82" s="21"/>
    </row>
    <row r="83" spans="1:31" s="25" customFormat="1" ht="6.95" customHeight="1">
      <c r="A83" s="21"/>
      <c r="B83" s="22"/>
      <c r="C83" s="21"/>
      <c r="D83" s="21"/>
      <c r="E83" s="21"/>
      <c r="F83" s="21"/>
      <c r="G83" s="21"/>
      <c r="H83" s="21"/>
      <c r="I83" s="21"/>
      <c r="J83" s="21"/>
      <c r="K83" s="21"/>
      <c r="L83" s="32"/>
      <c r="S83" s="21"/>
      <c r="T83" s="21"/>
      <c r="U83" s="21"/>
      <c r="V83" s="21"/>
      <c r="W83" s="21"/>
      <c r="X83" s="21"/>
      <c r="Y83" s="21"/>
      <c r="Z83" s="21"/>
      <c r="AA83" s="21"/>
      <c r="AB83" s="21"/>
      <c r="AC83" s="21"/>
      <c r="AD83" s="21"/>
      <c r="AE83" s="21"/>
    </row>
    <row r="84" spans="1:31" s="25" customFormat="1" ht="12" customHeight="1">
      <c r="A84" s="21"/>
      <c r="B84" s="22"/>
      <c r="C84" s="17" t="s">
        <v>15</v>
      </c>
      <c r="D84" s="21"/>
      <c r="E84" s="21"/>
      <c r="F84" s="21"/>
      <c r="G84" s="21"/>
      <c r="H84" s="21"/>
      <c r="I84" s="21"/>
      <c r="J84" s="21"/>
      <c r="K84" s="21"/>
      <c r="L84" s="32"/>
      <c r="S84" s="21"/>
      <c r="T84" s="21"/>
      <c r="U84" s="21"/>
      <c r="V84" s="21"/>
      <c r="W84" s="21"/>
      <c r="X84" s="21"/>
      <c r="Y84" s="21"/>
      <c r="Z84" s="21"/>
      <c r="AA84" s="21"/>
      <c r="AB84" s="21"/>
      <c r="AC84" s="21"/>
      <c r="AD84" s="21"/>
      <c r="AE84" s="21"/>
    </row>
    <row r="85" spans="1:31" s="25" customFormat="1" ht="16.5" customHeight="1">
      <c r="A85" s="21"/>
      <c r="B85" s="22"/>
      <c r="C85" s="21"/>
      <c r="D85" s="21"/>
      <c r="E85" s="258" t="str">
        <f>E7</f>
        <v>SPŠ stavební Pardubice - rekonstrukce domova mládeže DM4</v>
      </c>
      <c r="F85" s="259"/>
      <c r="G85" s="259"/>
      <c r="H85" s="259"/>
      <c r="I85" s="21"/>
      <c r="J85" s="21"/>
      <c r="K85" s="21"/>
      <c r="L85" s="32"/>
      <c r="S85" s="21"/>
      <c r="T85" s="21"/>
      <c r="U85" s="21"/>
      <c r="V85" s="21"/>
      <c r="W85" s="21"/>
      <c r="X85" s="21"/>
      <c r="Y85" s="21"/>
      <c r="Z85" s="21"/>
      <c r="AA85" s="21"/>
      <c r="AB85" s="21"/>
      <c r="AC85" s="21"/>
      <c r="AD85" s="21"/>
      <c r="AE85" s="21"/>
    </row>
    <row r="86" spans="1:31" ht="12" customHeight="1">
      <c r="B86" s="11"/>
      <c r="C86" s="17" t="s">
        <v>116</v>
      </c>
      <c r="L86" s="11"/>
    </row>
    <row r="87" spans="1:31" s="25" customFormat="1" ht="16.5" customHeight="1">
      <c r="A87" s="21"/>
      <c r="B87" s="22"/>
      <c r="C87" s="21"/>
      <c r="D87" s="21"/>
      <c r="E87" s="258" t="s">
        <v>1978</v>
      </c>
      <c r="F87" s="257"/>
      <c r="G87" s="257"/>
      <c r="H87" s="257"/>
      <c r="I87" s="21"/>
      <c r="J87" s="21"/>
      <c r="K87" s="21"/>
      <c r="L87" s="32"/>
      <c r="S87" s="21"/>
      <c r="T87" s="21"/>
      <c r="U87" s="21"/>
      <c r="V87" s="21"/>
      <c r="W87" s="21"/>
      <c r="X87" s="21"/>
      <c r="Y87" s="21"/>
      <c r="Z87" s="21"/>
      <c r="AA87" s="21"/>
      <c r="AB87" s="21"/>
      <c r="AC87" s="21"/>
      <c r="AD87" s="21"/>
      <c r="AE87" s="21"/>
    </row>
    <row r="88" spans="1:31" s="25" customFormat="1" ht="12" customHeight="1">
      <c r="A88" s="21"/>
      <c r="B88" s="22"/>
      <c r="C88" s="17" t="s">
        <v>1979</v>
      </c>
      <c r="D88" s="21"/>
      <c r="E88" s="21"/>
      <c r="F88" s="21"/>
      <c r="G88" s="21"/>
      <c r="H88" s="21"/>
      <c r="I88" s="21"/>
      <c r="J88" s="21"/>
      <c r="K88" s="21"/>
      <c r="L88" s="32"/>
      <c r="S88" s="21"/>
      <c r="T88" s="21"/>
      <c r="U88" s="21"/>
      <c r="V88" s="21"/>
      <c r="W88" s="21"/>
      <c r="X88" s="21"/>
      <c r="Y88" s="21"/>
      <c r="Z88" s="21"/>
      <c r="AA88" s="21"/>
      <c r="AB88" s="21"/>
      <c r="AC88" s="21"/>
      <c r="AD88" s="21"/>
      <c r="AE88" s="21"/>
    </row>
    <row r="89" spans="1:31" s="25" customFormat="1" ht="16.5" customHeight="1">
      <c r="A89" s="21"/>
      <c r="B89" s="22"/>
      <c r="C89" s="21"/>
      <c r="D89" s="21"/>
      <c r="E89" s="239" t="str">
        <f>E11</f>
        <v>03 - Slaboproudé instalace</v>
      </c>
      <c r="F89" s="257"/>
      <c r="G89" s="257"/>
      <c r="H89" s="257"/>
      <c r="I89" s="21"/>
      <c r="J89" s="21"/>
      <c r="K89" s="21"/>
      <c r="L89" s="32"/>
      <c r="S89" s="21"/>
      <c r="T89" s="21"/>
      <c r="U89" s="21"/>
      <c r="V89" s="21"/>
      <c r="W89" s="21"/>
      <c r="X89" s="21"/>
      <c r="Y89" s="21"/>
      <c r="Z89" s="21"/>
      <c r="AA89" s="21"/>
      <c r="AB89" s="21"/>
      <c r="AC89" s="21"/>
      <c r="AD89" s="21"/>
      <c r="AE89" s="21"/>
    </row>
    <row r="90" spans="1:31" s="25" customFormat="1" ht="6.95" customHeight="1">
      <c r="A90" s="21"/>
      <c r="B90" s="22"/>
      <c r="C90" s="21"/>
      <c r="D90" s="21"/>
      <c r="E90" s="21"/>
      <c r="F90" s="21"/>
      <c r="G90" s="21"/>
      <c r="H90" s="21"/>
      <c r="I90" s="21"/>
      <c r="J90" s="21"/>
      <c r="K90" s="21"/>
      <c r="L90" s="32"/>
      <c r="S90" s="21"/>
      <c r="T90" s="21"/>
      <c r="U90" s="21"/>
      <c r="V90" s="21"/>
      <c r="W90" s="21"/>
      <c r="X90" s="21"/>
      <c r="Y90" s="21"/>
      <c r="Z90" s="21"/>
      <c r="AA90" s="21"/>
      <c r="AB90" s="21"/>
      <c r="AC90" s="21"/>
      <c r="AD90" s="21"/>
      <c r="AE90" s="21"/>
    </row>
    <row r="91" spans="1:31" s="25" customFormat="1" ht="12" customHeight="1">
      <c r="A91" s="21"/>
      <c r="B91" s="22"/>
      <c r="C91" s="17" t="s">
        <v>19</v>
      </c>
      <c r="D91" s="21"/>
      <c r="E91" s="21"/>
      <c r="F91" s="18" t="str">
        <f>F14</f>
        <v xml:space="preserve"> </v>
      </c>
      <c r="G91" s="21"/>
      <c r="H91" s="21"/>
      <c r="I91" s="17" t="s">
        <v>21</v>
      </c>
      <c r="J91" s="92" t="str">
        <f>IF(J14="","",J14)</f>
        <v>22. 9. 2020</v>
      </c>
      <c r="K91" s="21"/>
      <c r="L91" s="32"/>
      <c r="S91" s="21"/>
      <c r="T91" s="21"/>
      <c r="U91" s="21"/>
      <c r="V91" s="21"/>
      <c r="W91" s="21"/>
      <c r="X91" s="21"/>
      <c r="Y91" s="21"/>
      <c r="Z91" s="21"/>
      <c r="AA91" s="21"/>
      <c r="AB91" s="21"/>
      <c r="AC91" s="21"/>
      <c r="AD91" s="21"/>
      <c r="AE91" s="21"/>
    </row>
    <row r="92" spans="1:31" s="25" customFormat="1" ht="6.95" customHeight="1">
      <c r="A92" s="21"/>
      <c r="B92" s="22"/>
      <c r="C92" s="21"/>
      <c r="D92" s="21"/>
      <c r="E92" s="21"/>
      <c r="F92" s="21"/>
      <c r="G92" s="21"/>
      <c r="H92" s="21"/>
      <c r="I92" s="21"/>
      <c r="J92" s="21"/>
      <c r="K92" s="21"/>
      <c r="L92" s="32"/>
      <c r="S92" s="21"/>
      <c r="T92" s="21"/>
      <c r="U92" s="21"/>
      <c r="V92" s="21"/>
      <c r="W92" s="21"/>
      <c r="X92" s="21"/>
      <c r="Y92" s="21"/>
      <c r="Z92" s="21"/>
      <c r="AA92" s="21"/>
      <c r="AB92" s="21"/>
      <c r="AC92" s="21"/>
      <c r="AD92" s="21"/>
      <c r="AE92" s="21"/>
    </row>
    <row r="93" spans="1:31" s="25" customFormat="1" ht="25.7" customHeight="1">
      <c r="A93" s="21"/>
      <c r="B93" s="22"/>
      <c r="C93" s="17" t="s">
        <v>23</v>
      </c>
      <c r="D93" s="21"/>
      <c r="E93" s="21"/>
      <c r="F93" s="18" t="str">
        <f>E17</f>
        <v>Pardubický kraj</v>
      </c>
      <c r="G93" s="21"/>
      <c r="H93" s="21"/>
      <c r="I93" s="17" t="s">
        <v>29</v>
      </c>
      <c r="J93" s="111" t="str">
        <f>E23</f>
        <v>astalon s.r.o. Pardubice</v>
      </c>
      <c r="K93" s="21"/>
      <c r="L93" s="32"/>
      <c r="S93" s="21"/>
      <c r="T93" s="21"/>
      <c r="U93" s="21"/>
      <c r="V93" s="21"/>
      <c r="W93" s="21"/>
      <c r="X93" s="21"/>
      <c r="Y93" s="21"/>
      <c r="Z93" s="21"/>
      <c r="AA93" s="21"/>
      <c r="AB93" s="21"/>
      <c r="AC93" s="21"/>
      <c r="AD93" s="21"/>
      <c r="AE93" s="21"/>
    </row>
    <row r="94" spans="1:31" s="25" customFormat="1" ht="15.2" customHeight="1">
      <c r="A94" s="21"/>
      <c r="B94" s="22"/>
      <c r="C94" s="17" t="s">
        <v>27</v>
      </c>
      <c r="D94" s="21"/>
      <c r="E94" s="21"/>
      <c r="F94" s="18" t="str">
        <f>IF(E20="","",E20)</f>
        <v>Vyplň údaj</v>
      </c>
      <c r="G94" s="21"/>
      <c r="H94" s="21"/>
      <c r="I94" s="17" t="s">
        <v>32</v>
      </c>
      <c r="J94" s="111" t="str">
        <f>E26</f>
        <v xml:space="preserve"> </v>
      </c>
      <c r="K94" s="21"/>
      <c r="L94" s="32"/>
      <c r="S94" s="21"/>
      <c r="T94" s="21"/>
      <c r="U94" s="21"/>
      <c r="V94" s="21"/>
      <c r="W94" s="21"/>
      <c r="X94" s="21"/>
      <c r="Y94" s="21"/>
      <c r="Z94" s="21"/>
      <c r="AA94" s="21"/>
      <c r="AB94" s="21"/>
      <c r="AC94" s="21"/>
      <c r="AD94" s="21"/>
      <c r="AE94" s="21"/>
    </row>
    <row r="95" spans="1:31" s="25" customFormat="1" ht="10.35" customHeight="1">
      <c r="A95" s="21"/>
      <c r="B95" s="22"/>
      <c r="C95" s="21"/>
      <c r="D95" s="21"/>
      <c r="E95" s="21"/>
      <c r="F95" s="21"/>
      <c r="G95" s="21"/>
      <c r="H95" s="21"/>
      <c r="I95" s="21"/>
      <c r="J95" s="21"/>
      <c r="K95" s="21"/>
      <c r="L95" s="32"/>
      <c r="S95" s="21"/>
      <c r="T95" s="21"/>
      <c r="U95" s="21"/>
      <c r="V95" s="21"/>
      <c r="W95" s="21"/>
      <c r="X95" s="21"/>
      <c r="Y95" s="21"/>
      <c r="Z95" s="21"/>
      <c r="AA95" s="21"/>
      <c r="AB95" s="21"/>
      <c r="AC95" s="21"/>
      <c r="AD95" s="21"/>
      <c r="AE95" s="21"/>
    </row>
    <row r="96" spans="1:31" s="25" customFormat="1" ht="29.25" customHeight="1">
      <c r="A96" s="21"/>
      <c r="B96" s="22"/>
      <c r="C96" s="112" t="s">
        <v>119</v>
      </c>
      <c r="D96" s="103"/>
      <c r="E96" s="103"/>
      <c r="F96" s="103"/>
      <c r="G96" s="103"/>
      <c r="H96" s="103"/>
      <c r="I96" s="103"/>
      <c r="J96" s="113" t="s">
        <v>120</v>
      </c>
      <c r="K96" s="103"/>
      <c r="L96" s="32"/>
      <c r="S96" s="21"/>
      <c r="T96" s="21"/>
      <c r="U96" s="21"/>
      <c r="V96" s="21"/>
      <c r="W96" s="21"/>
      <c r="X96" s="21"/>
      <c r="Y96" s="21"/>
      <c r="Z96" s="21"/>
      <c r="AA96" s="21"/>
      <c r="AB96" s="21"/>
      <c r="AC96" s="21"/>
      <c r="AD96" s="21"/>
      <c r="AE96" s="21"/>
    </row>
    <row r="97" spans="1:47" s="25" customFormat="1" ht="10.35" customHeight="1">
      <c r="A97" s="21"/>
      <c r="B97" s="22"/>
      <c r="C97" s="21"/>
      <c r="D97" s="21"/>
      <c r="E97" s="21"/>
      <c r="F97" s="21"/>
      <c r="G97" s="21"/>
      <c r="H97" s="21"/>
      <c r="I97" s="21"/>
      <c r="J97" s="21"/>
      <c r="K97" s="21"/>
      <c r="L97" s="32"/>
      <c r="S97" s="21"/>
      <c r="T97" s="21"/>
      <c r="U97" s="21"/>
      <c r="V97" s="21"/>
      <c r="W97" s="21"/>
      <c r="X97" s="21"/>
      <c r="Y97" s="21"/>
      <c r="Z97" s="21"/>
      <c r="AA97" s="21"/>
      <c r="AB97" s="21"/>
      <c r="AC97" s="21"/>
      <c r="AD97" s="21"/>
      <c r="AE97" s="21"/>
    </row>
    <row r="98" spans="1:47" s="25" customFormat="1" ht="22.7" customHeight="1">
      <c r="A98" s="21"/>
      <c r="B98" s="22"/>
      <c r="C98" s="114" t="s">
        <v>121</v>
      </c>
      <c r="D98" s="21"/>
      <c r="E98" s="21"/>
      <c r="F98" s="21"/>
      <c r="G98" s="21"/>
      <c r="H98" s="21"/>
      <c r="I98" s="21"/>
      <c r="J98" s="98">
        <f>J123</f>
        <v>0</v>
      </c>
      <c r="K98" s="21"/>
      <c r="L98" s="32"/>
      <c r="S98" s="21"/>
      <c r="T98" s="21"/>
      <c r="U98" s="21"/>
      <c r="V98" s="21"/>
      <c r="W98" s="21"/>
      <c r="X98" s="21"/>
      <c r="Y98" s="21"/>
      <c r="Z98" s="21"/>
      <c r="AA98" s="21"/>
      <c r="AB98" s="21"/>
      <c r="AC98" s="21"/>
      <c r="AD98" s="21"/>
      <c r="AE98" s="21"/>
      <c r="AU98" s="8" t="s">
        <v>122</v>
      </c>
    </row>
    <row r="99" spans="1:47" s="116" customFormat="1" ht="24.95" customHeight="1">
      <c r="B99" s="115"/>
      <c r="D99" s="117" t="s">
        <v>130</v>
      </c>
      <c r="E99" s="118"/>
      <c r="F99" s="118"/>
      <c r="G99" s="118"/>
      <c r="H99" s="118"/>
      <c r="I99" s="118"/>
      <c r="J99" s="119">
        <f>J124</f>
        <v>0</v>
      </c>
      <c r="L99" s="115"/>
    </row>
    <row r="100" spans="1:47" s="81" customFormat="1" ht="19.899999999999999" customHeight="1">
      <c r="B100" s="120"/>
      <c r="D100" s="121" t="s">
        <v>1981</v>
      </c>
      <c r="E100" s="122"/>
      <c r="F100" s="122"/>
      <c r="G100" s="122"/>
      <c r="H100" s="122"/>
      <c r="I100" s="122"/>
      <c r="J100" s="123">
        <f>J125</f>
        <v>0</v>
      </c>
      <c r="L100" s="120"/>
    </row>
    <row r="101" spans="1:47" s="81" customFormat="1" ht="19.899999999999999" customHeight="1">
      <c r="B101" s="120"/>
      <c r="D101" s="121" t="s">
        <v>1983</v>
      </c>
      <c r="E101" s="122"/>
      <c r="F101" s="122"/>
      <c r="G101" s="122"/>
      <c r="H101" s="122"/>
      <c r="I101" s="122"/>
      <c r="J101" s="123">
        <f>J140</f>
        <v>0</v>
      </c>
      <c r="L101" s="120"/>
    </row>
    <row r="102" spans="1:47" s="25" customFormat="1" ht="21.75" customHeight="1">
      <c r="A102" s="21"/>
      <c r="B102" s="22"/>
      <c r="C102" s="21"/>
      <c r="D102" s="21"/>
      <c r="E102" s="21"/>
      <c r="F102" s="21"/>
      <c r="G102" s="21"/>
      <c r="H102" s="21"/>
      <c r="I102" s="21"/>
      <c r="J102" s="21"/>
      <c r="K102" s="21"/>
      <c r="L102" s="32"/>
      <c r="S102" s="21"/>
      <c r="T102" s="21"/>
      <c r="U102" s="21"/>
      <c r="V102" s="21"/>
      <c r="W102" s="21"/>
      <c r="X102" s="21"/>
      <c r="Y102" s="21"/>
      <c r="Z102" s="21"/>
      <c r="AA102" s="21"/>
      <c r="AB102" s="21"/>
      <c r="AC102" s="21"/>
      <c r="AD102" s="21"/>
      <c r="AE102" s="21"/>
    </row>
    <row r="103" spans="1:47" s="25" customFormat="1" ht="6.95" customHeight="1">
      <c r="A103" s="21"/>
      <c r="B103" s="37"/>
      <c r="C103" s="38"/>
      <c r="D103" s="38"/>
      <c r="E103" s="38"/>
      <c r="F103" s="38"/>
      <c r="G103" s="38"/>
      <c r="H103" s="38"/>
      <c r="I103" s="38"/>
      <c r="J103" s="38"/>
      <c r="K103" s="38"/>
      <c r="L103" s="32"/>
      <c r="S103" s="21"/>
      <c r="T103" s="21"/>
      <c r="U103" s="21"/>
      <c r="V103" s="21"/>
      <c r="W103" s="21"/>
      <c r="X103" s="21"/>
      <c r="Y103" s="21"/>
      <c r="Z103" s="21"/>
      <c r="AA103" s="21"/>
      <c r="AB103" s="21"/>
      <c r="AC103" s="21"/>
      <c r="AD103" s="21"/>
      <c r="AE103" s="21"/>
    </row>
    <row r="107" spans="1:47" s="25" customFormat="1" ht="6.95" customHeight="1">
      <c r="A107" s="21"/>
      <c r="B107" s="39"/>
      <c r="C107" s="40"/>
      <c r="D107" s="40"/>
      <c r="E107" s="40"/>
      <c r="F107" s="40"/>
      <c r="G107" s="40"/>
      <c r="H107" s="40"/>
      <c r="I107" s="40"/>
      <c r="J107" s="40"/>
      <c r="K107" s="40"/>
      <c r="L107" s="32"/>
      <c r="S107" s="21"/>
      <c r="T107" s="21"/>
      <c r="U107" s="21"/>
      <c r="V107" s="21"/>
      <c r="W107" s="21"/>
      <c r="X107" s="21"/>
      <c r="Y107" s="21"/>
      <c r="Z107" s="21"/>
      <c r="AA107" s="21"/>
      <c r="AB107" s="21"/>
      <c r="AC107" s="21"/>
      <c r="AD107" s="21"/>
      <c r="AE107" s="21"/>
    </row>
    <row r="108" spans="1:47" s="25" customFormat="1" ht="24.95" customHeight="1">
      <c r="A108" s="21"/>
      <c r="B108" s="22"/>
      <c r="C108" s="12" t="s">
        <v>143</v>
      </c>
      <c r="D108" s="21"/>
      <c r="E108" s="21"/>
      <c r="F108" s="21"/>
      <c r="G108" s="21"/>
      <c r="H108" s="21"/>
      <c r="I108" s="21"/>
      <c r="J108" s="21"/>
      <c r="K108" s="21"/>
      <c r="L108" s="32"/>
      <c r="S108" s="21"/>
      <c r="T108" s="21"/>
      <c r="U108" s="21"/>
      <c r="V108" s="21"/>
      <c r="W108" s="21"/>
      <c r="X108" s="21"/>
      <c r="Y108" s="21"/>
      <c r="Z108" s="21"/>
      <c r="AA108" s="21"/>
      <c r="AB108" s="21"/>
      <c r="AC108" s="21"/>
      <c r="AD108" s="21"/>
      <c r="AE108" s="21"/>
    </row>
    <row r="109" spans="1:47" s="25" customFormat="1" ht="6.95" customHeight="1">
      <c r="A109" s="21"/>
      <c r="B109" s="22"/>
      <c r="C109" s="21"/>
      <c r="D109" s="21"/>
      <c r="E109" s="21"/>
      <c r="F109" s="21"/>
      <c r="G109" s="21"/>
      <c r="H109" s="21"/>
      <c r="I109" s="21"/>
      <c r="J109" s="21"/>
      <c r="K109" s="21"/>
      <c r="L109" s="32"/>
      <c r="S109" s="21"/>
      <c r="T109" s="21"/>
      <c r="U109" s="21"/>
      <c r="V109" s="21"/>
      <c r="W109" s="21"/>
      <c r="X109" s="21"/>
      <c r="Y109" s="21"/>
      <c r="Z109" s="21"/>
      <c r="AA109" s="21"/>
      <c r="AB109" s="21"/>
      <c r="AC109" s="21"/>
      <c r="AD109" s="21"/>
      <c r="AE109" s="21"/>
    </row>
    <row r="110" spans="1:47" s="25" customFormat="1" ht="12" customHeight="1">
      <c r="A110" s="21"/>
      <c r="B110" s="22"/>
      <c r="C110" s="17" t="s">
        <v>15</v>
      </c>
      <c r="D110" s="21"/>
      <c r="E110" s="21"/>
      <c r="F110" s="21"/>
      <c r="G110" s="21"/>
      <c r="H110" s="21"/>
      <c r="I110" s="21"/>
      <c r="J110" s="21"/>
      <c r="K110" s="21"/>
      <c r="L110" s="32"/>
      <c r="S110" s="21"/>
      <c r="T110" s="21"/>
      <c r="U110" s="21"/>
      <c r="V110" s="21"/>
      <c r="W110" s="21"/>
      <c r="X110" s="21"/>
      <c r="Y110" s="21"/>
      <c r="Z110" s="21"/>
      <c r="AA110" s="21"/>
      <c r="AB110" s="21"/>
      <c r="AC110" s="21"/>
      <c r="AD110" s="21"/>
      <c r="AE110" s="21"/>
    </row>
    <row r="111" spans="1:47" s="25" customFormat="1" ht="16.5" customHeight="1">
      <c r="A111" s="21"/>
      <c r="B111" s="22"/>
      <c r="C111" s="21"/>
      <c r="D111" s="21"/>
      <c r="E111" s="258" t="str">
        <f>E7</f>
        <v>SPŠ stavební Pardubice - rekonstrukce domova mládeže DM4</v>
      </c>
      <c r="F111" s="259"/>
      <c r="G111" s="259"/>
      <c r="H111" s="259"/>
      <c r="I111" s="21"/>
      <c r="J111" s="21"/>
      <c r="K111" s="21"/>
      <c r="L111" s="32"/>
      <c r="S111" s="21"/>
      <c r="T111" s="21"/>
      <c r="U111" s="21"/>
      <c r="V111" s="21"/>
      <c r="W111" s="21"/>
      <c r="X111" s="21"/>
      <c r="Y111" s="21"/>
      <c r="Z111" s="21"/>
      <c r="AA111" s="21"/>
      <c r="AB111" s="21"/>
      <c r="AC111" s="21"/>
      <c r="AD111" s="21"/>
      <c r="AE111" s="21"/>
    </row>
    <row r="112" spans="1:47" ht="12" customHeight="1">
      <c r="B112" s="11"/>
      <c r="C112" s="17" t="s">
        <v>116</v>
      </c>
      <c r="L112" s="11"/>
    </row>
    <row r="113" spans="1:65" s="25" customFormat="1" ht="16.5" customHeight="1">
      <c r="A113" s="21"/>
      <c r="B113" s="22"/>
      <c r="C113" s="21"/>
      <c r="D113" s="21"/>
      <c r="E113" s="258" t="s">
        <v>1978</v>
      </c>
      <c r="F113" s="257"/>
      <c r="G113" s="257"/>
      <c r="H113" s="257"/>
      <c r="I113" s="21"/>
      <c r="J113" s="21"/>
      <c r="K113" s="21"/>
      <c r="L113" s="32"/>
      <c r="S113" s="21"/>
      <c r="T113" s="21"/>
      <c r="U113" s="21"/>
      <c r="V113" s="21"/>
      <c r="W113" s="21"/>
      <c r="X113" s="21"/>
      <c r="Y113" s="21"/>
      <c r="Z113" s="21"/>
      <c r="AA113" s="21"/>
      <c r="AB113" s="21"/>
      <c r="AC113" s="21"/>
      <c r="AD113" s="21"/>
      <c r="AE113" s="21"/>
    </row>
    <row r="114" spans="1:65" s="25" customFormat="1" ht="12" customHeight="1">
      <c r="A114" s="21"/>
      <c r="B114" s="22"/>
      <c r="C114" s="17" t="s">
        <v>1979</v>
      </c>
      <c r="D114" s="21"/>
      <c r="E114" s="21"/>
      <c r="F114" s="21"/>
      <c r="G114" s="21"/>
      <c r="H114" s="21"/>
      <c r="I114" s="21"/>
      <c r="J114" s="21"/>
      <c r="K114" s="21"/>
      <c r="L114" s="32"/>
      <c r="S114" s="21"/>
      <c r="T114" s="21"/>
      <c r="U114" s="21"/>
      <c r="V114" s="21"/>
      <c r="W114" s="21"/>
      <c r="X114" s="21"/>
      <c r="Y114" s="21"/>
      <c r="Z114" s="21"/>
      <c r="AA114" s="21"/>
      <c r="AB114" s="21"/>
      <c r="AC114" s="21"/>
      <c r="AD114" s="21"/>
      <c r="AE114" s="21"/>
    </row>
    <row r="115" spans="1:65" s="25" customFormat="1" ht="16.5" customHeight="1">
      <c r="A115" s="21"/>
      <c r="B115" s="22"/>
      <c r="C115" s="21"/>
      <c r="D115" s="21"/>
      <c r="E115" s="239" t="str">
        <f>E11</f>
        <v>03 - Slaboproudé instalace</v>
      </c>
      <c r="F115" s="257"/>
      <c r="G115" s="257"/>
      <c r="H115" s="257"/>
      <c r="I115" s="21"/>
      <c r="J115" s="21"/>
      <c r="K115" s="21"/>
      <c r="L115" s="32"/>
      <c r="S115" s="21"/>
      <c r="T115" s="21"/>
      <c r="U115" s="21"/>
      <c r="V115" s="21"/>
      <c r="W115" s="21"/>
      <c r="X115" s="21"/>
      <c r="Y115" s="21"/>
      <c r="Z115" s="21"/>
      <c r="AA115" s="21"/>
      <c r="AB115" s="21"/>
      <c r="AC115" s="21"/>
      <c r="AD115" s="21"/>
      <c r="AE115" s="21"/>
    </row>
    <row r="116" spans="1:65" s="25" customFormat="1" ht="6.95" customHeight="1">
      <c r="A116" s="21"/>
      <c r="B116" s="22"/>
      <c r="C116" s="21"/>
      <c r="D116" s="21"/>
      <c r="E116" s="21"/>
      <c r="F116" s="21"/>
      <c r="G116" s="21"/>
      <c r="H116" s="21"/>
      <c r="I116" s="21"/>
      <c r="J116" s="21"/>
      <c r="K116" s="21"/>
      <c r="L116" s="32"/>
      <c r="S116" s="21"/>
      <c r="T116" s="21"/>
      <c r="U116" s="21"/>
      <c r="V116" s="21"/>
      <c r="W116" s="21"/>
      <c r="X116" s="21"/>
      <c r="Y116" s="21"/>
      <c r="Z116" s="21"/>
      <c r="AA116" s="21"/>
      <c r="AB116" s="21"/>
      <c r="AC116" s="21"/>
      <c r="AD116" s="21"/>
      <c r="AE116" s="21"/>
    </row>
    <row r="117" spans="1:65" s="25" customFormat="1" ht="12" customHeight="1">
      <c r="A117" s="21"/>
      <c r="B117" s="22"/>
      <c r="C117" s="17" t="s">
        <v>19</v>
      </c>
      <c r="D117" s="21"/>
      <c r="E117" s="21"/>
      <c r="F117" s="18" t="str">
        <f>F14</f>
        <v xml:space="preserve"> </v>
      </c>
      <c r="G117" s="21"/>
      <c r="H117" s="21"/>
      <c r="I117" s="17" t="s">
        <v>21</v>
      </c>
      <c r="J117" s="92" t="str">
        <f>IF(J14="","",J14)</f>
        <v>22. 9. 2020</v>
      </c>
      <c r="K117" s="21"/>
      <c r="L117" s="32"/>
      <c r="S117" s="21"/>
      <c r="T117" s="21"/>
      <c r="U117" s="21"/>
      <c r="V117" s="21"/>
      <c r="W117" s="21"/>
      <c r="X117" s="21"/>
      <c r="Y117" s="21"/>
      <c r="Z117" s="21"/>
      <c r="AA117" s="21"/>
      <c r="AB117" s="21"/>
      <c r="AC117" s="21"/>
      <c r="AD117" s="21"/>
      <c r="AE117" s="21"/>
    </row>
    <row r="118" spans="1:65" s="25" customFormat="1" ht="6.95" customHeight="1">
      <c r="A118" s="21"/>
      <c r="B118" s="22"/>
      <c r="C118" s="21"/>
      <c r="D118" s="21"/>
      <c r="E118" s="21"/>
      <c r="F118" s="21"/>
      <c r="G118" s="21"/>
      <c r="H118" s="21"/>
      <c r="I118" s="21"/>
      <c r="J118" s="21"/>
      <c r="K118" s="21"/>
      <c r="L118" s="32"/>
      <c r="S118" s="21"/>
      <c r="T118" s="21"/>
      <c r="U118" s="21"/>
      <c r="V118" s="21"/>
      <c r="W118" s="21"/>
      <c r="X118" s="21"/>
      <c r="Y118" s="21"/>
      <c r="Z118" s="21"/>
      <c r="AA118" s="21"/>
      <c r="AB118" s="21"/>
      <c r="AC118" s="21"/>
      <c r="AD118" s="21"/>
      <c r="AE118" s="21"/>
    </row>
    <row r="119" spans="1:65" s="25" customFormat="1" ht="25.7" customHeight="1">
      <c r="A119" s="21"/>
      <c r="B119" s="22"/>
      <c r="C119" s="17" t="s">
        <v>23</v>
      </c>
      <c r="D119" s="21"/>
      <c r="E119" s="21"/>
      <c r="F119" s="18" t="str">
        <f>E17</f>
        <v>Pardubický kraj</v>
      </c>
      <c r="G119" s="21"/>
      <c r="H119" s="21"/>
      <c r="I119" s="17" t="s">
        <v>29</v>
      </c>
      <c r="J119" s="111" t="str">
        <f>E23</f>
        <v>astalon s.r.o. Pardubice</v>
      </c>
      <c r="K119" s="21"/>
      <c r="L119" s="32"/>
      <c r="S119" s="21"/>
      <c r="T119" s="21"/>
      <c r="U119" s="21"/>
      <c r="V119" s="21"/>
      <c r="W119" s="21"/>
      <c r="X119" s="21"/>
      <c r="Y119" s="21"/>
      <c r="Z119" s="21"/>
      <c r="AA119" s="21"/>
      <c r="AB119" s="21"/>
      <c r="AC119" s="21"/>
      <c r="AD119" s="21"/>
      <c r="AE119" s="21"/>
    </row>
    <row r="120" spans="1:65" s="25" customFormat="1" ht="15.2" customHeight="1">
      <c r="A120" s="21"/>
      <c r="B120" s="22"/>
      <c r="C120" s="17" t="s">
        <v>27</v>
      </c>
      <c r="D120" s="21"/>
      <c r="E120" s="21"/>
      <c r="F120" s="18" t="str">
        <f>IF(E20="","",E20)</f>
        <v>Vyplň údaj</v>
      </c>
      <c r="G120" s="21"/>
      <c r="H120" s="21"/>
      <c r="I120" s="17" t="s">
        <v>32</v>
      </c>
      <c r="J120" s="111" t="str">
        <f>E26</f>
        <v xml:space="preserve"> </v>
      </c>
      <c r="K120" s="21"/>
      <c r="L120" s="32"/>
      <c r="S120" s="21"/>
      <c r="T120" s="21"/>
      <c r="U120" s="21"/>
      <c r="V120" s="21"/>
      <c r="W120" s="21"/>
      <c r="X120" s="21"/>
      <c r="Y120" s="21"/>
      <c r="Z120" s="21"/>
      <c r="AA120" s="21"/>
      <c r="AB120" s="21"/>
      <c r="AC120" s="21"/>
      <c r="AD120" s="21"/>
      <c r="AE120" s="21"/>
    </row>
    <row r="121" spans="1:65" s="25" customFormat="1" ht="10.35" customHeight="1">
      <c r="A121" s="21"/>
      <c r="B121" s="22"/>
      <c r="C121" s="21"/>
      <c r="D121" s="21"/>
      <c r="E121" s="21"/>
      <c r="F121" s="21"/>
      <c r="G121" s="21"/>
      <c r="H121" s="21"/>
      <c r="I121" s="21"/>
      <c r="J121" s="21"/>
      <c r="K121" s="21"/>
      <c r="L121" s="32"/>
      <c r="S121" s="21"/>
      <c r="T121" s="21"/>
      <c r="U121" s="21"/>
      <c r="V121" s="21"/>
      <c r="W121" s="21"/>
      <c r="X121" s="21"/>
      <c r="Y121" s="21"/>
      <c r="Z121" s="21"/>
      <c r="AA121" s="21"/>
      <c r="AB121" s="21"/>
      <c r="AC121" s="21"/>
      <c r="AD121" s="21"/>
      <c r="AE121" s="21"/>
    </row>
    <row r="122" spans="1:65" s="130" customFormat="1" ht="29.25" customHeight="1">
      <c r="A122" s="124"/>
      <c r="B122" s="125"/>
      <c r="C122" s="126" t="s">
        <v>144</v>
      </c>
      <c r="D122" s="127" t="s">
        <v>60</v>
      </c>
      <c r="E122" s="127" t="s">
        <v>56</v>
      </c>
      <c r="F122" s="127" t="s">
        <v>57</v>
      </c>
      <c r="G122" s="127" t="s">
        <v>145</v>
      </c>
      <c r="H122" s="127" t="s">
        <v>146</v>
      </c>
      <c r="I122" s="127" t="s">
        <v>147</v>
      </c>
      <c r="J122" s="127" t="s">
        <v>120</v>
      </c>
      <c r="K122" s="128" t="s">
        <v>148</v>
      </c>
      <c r="L122" s="129"/>
      <c r="M122" s="53" t="s">
        <v>1</v>
      </c>
      <c r="N122" s="54" t="s">
        <v>39</v>
      </c>
      <c r="O122" s="54" t="s">
        <v>149</v>
      </c>
      <c r="P122" s="54" t="s">
        <v>150</v>
      </c>
      <c r="Q122" s="54" t="s">
        <v>151</v>
      </c>
      <c r="R122" s="54" t="s">
        <v>152</v>
      </c>
      <c r="S122" s="54" t="s">
        <v>153</v>
      </c>
      <c r="T122" s="55" t="s">
        <v>154</v>
      </c>
      <c r="U122" s="124"/>
      <c r="V122" s="124"/>
      <c r="W122" s="124"/>
      <c r="X122" s="124"/>
      <c r="Y122" s="124"/>
      <c r="Z122" s="124"/>
      <c r="AA122" s="124"/>
      <c r="AB122" s="124"/>
      <c r="AC122" s="124"/>
      <c r="AD122" s="124"/>
      <c r="AE122" s="124"/>
    </row>
    <row r="123" spans="1:65" s="25" customFormat="1" ht="22.7" customHeight="1">
      <c r="A123" s="21"/>
      <c r="B123" s="22"/>
      <c r="C123" s="61" t="s">
        <v>155</v>
      </c>
      <c r="D123" s="21"/>
      <c r="E123" s="21"/>
      <c r="F123" s="21"/>
      <c r="G123" s="21"/>
      <c r="H123" s="21"/>
      <c r="I123" s="21"/>
      <c r="J123" s="131">
        <f>BK123</f>
        <v>0</v>
      </c>
      <c r="K123" s="21"/>
      <c r="L123" s="22"/>
      <c r="M123" s="56"/>
      <c r="N123" s="47"/>
      <c r="O123" s="57"/>
      <c r="P123" s="132">
        <f>P124</f>
        <v>0</v>
      </c>
      <c r="Q123" s="57"/>
      <c r="R123" s="132">
        <f>R124</f>
        <v>0</v>
      </c>
      <c r="S123" s="57"/>
      <c r="T123" s="133">
        <f>T124</f>
        <v>0</v>
      </c>
      <c r="U123" s="21"/>
      <c r="V123" s="21"/>
      <c r="W123" s="21"/>
      <c r="X123" s="21"/>
      <c r="Y123" s="21"/>
      <c r="Z123" s="21"/>
      <c r="AA123" s="21"/>
      <c r="AB123" s="21"/>
      <c r="AC123" s="21"/>
      <c r="AD123" s="21"/>
      <c r="AE123" s="21"/>
      <c r="AT123" s="8" t="s">
        <v>74</v>
      </c>
      <c r="AU123" s="8" t="s">
        <v>122</v>
      </c>
      <c r="BK123" s="134">
        <f>BK124</f>
        <v>0</v>
      </c>
    </row>
    <row r="124" spans="1:65" s="135" customFormat="1" ht="25.9" customHeight="1">
      <c r="B124" s="136"/>
      <c r="D124" s="137" t="s">
        <v>74</v>
      </c>
      <c r="E124" s="138" t="s">
        <v>818</v>
      </c>
      <c r="F124" s="138" t="s">
        <v>819</v>
      </c>
      <c r="J124" s="139">
        <f>BK124</f>
        <v>0</v>
      </c>
      <c r="L124" s="136"/>
      <c r="M124" s="140"/>
      <c r="N124" s="141"/>
      <c r="O124" s="141"/>
      <c r="P124" s="142">
        <f>P125+P140</f>
        <v>0</v>
      </c>
      <c r="Q124" s="141"/>
      <c r="R124" s="142">
        <f>R125+R140</f>
        <v>0</v>
      </c>
      <c r="S124" s="141"/>
      <c r="T124" s="143">
        <f>T125+T140</f>
        <v>0</v>
      </c>
      <c r="AR124" s="137" t="s">
        <v>84</v>
      </c>
      <c r="AT124" s="144" t="s">
        <v>74</v>
      </c>
      <c r="AU124" s="144" t="s">
        <v>75</v>
      </c>
      <c r="AY124" s="137" t="s">
        <v>158</v>
      </c>
      <c r="BK124" s="145">
        <f>BK125+BK140</f>
        <v>0</v>
      </c>
    </row>
    <row r="125" spans="1:65" s="135" customFormat="1" ht="22.7" customHeight="1">
      <c r="B125" s="136"/>
      <c r="D125" s="137" t="s">
        <v>74</v>
      </c>
      <c r="E125" s="146" t="s">
        <v>75</v>
      </c>
      <c r="F125" s="146" t="s">
        <v>1984</v>
      </c>
      <c r="J125" s="147">
        <f>BK125</f>
        <v>0</v>
      </c>
      <c r="L125" s="136"/>
      <c r="M125" s="140"/>
      <c r="N125" s="141"/>
      <c r="O125" s="141"/>
      <c r="P125" s="142">
        <f>SUM(P126:P139)</f>
        <v>0</v>
      </c>
      <c r="Q125" s="141"/>
      <c r="R125" s="142">
        <f>SUM(R126:R139)</f>
        <v>0</v>
      </c>
      <c r="S125" s="141"/>
      <c r="T125" s="143">
        <f>SUM(T126:T139)</f>
        <v>0</v>
      </c>
      <c r="AR125" s="137" t="s">
        <v>84</v>
      </c>
      <c r="AT125" s="144" t="s">
        <v>74</v>
      </c>
      <c r="AU125" s="144" t="s">
        <v>80</v>
      </c>
      <c r="AY125" s="137" t="s">
        <v>158</v>
      </c>
      <c r="BK125" s="145">
        <f>SUM(BK126:BK139)</f>
        <v>0</v>
      </c>
    </row>
    <row r="126" spans="1:65" s="25" customFormat="1" ht="24.2" customHeight="1">
      <c r="A126" s="21"/>
      <c r="B126" s="22"/>
      <c r="C126" s="192" t="s">
        <v>80</v>
      </c>
      <c r="D126" s="192" t="s">
        <v>514</v>
      </c>
      <c r="E126" s="193" t="s">
        <v>2094</v>
      </c>
      <c r="F126" s="194" t="s">
        <v>2095</v>
      </c>
      <c r="G126" s="195" t="s">
        <v>173</v>
      </c>
      <c r="H126" s="196">
        <v>1</v>
      </c>
      <c r="I126" s="2"/>
      <c r="J126" s="197">
        <f>ROUND(I126*H126,2)</f>
        <v>0</v>
      </c>
      <c r="K126" s="194" t="s">
        <v>1</v>
      </c>
      <c r="L126" s="198"/>
      <c r="M126" s="199" t="s">
        <v>1</v>
      </c>
      <c r="N126" s="200" t="s">
        <v>40</v>
      </c>
      <c r="O126" s="49"/>
      <c r="P126" s="156">
        <f>O126*H126</f>
        <v>0</v>
      </c>
      <c r="Q126" s="156">
        <v>0</v>
      </c>
      <c r="R126" s="156">
        <f>Q126*H126</f>
        <v>0</v>
      </c>
      <c r="S126" s="156">
        <v>0</v>
      </c>
      <c r="T126" s="157">
        <f>S126*H126</f>
        <v>0</v>
      </c>
      <c r="U126" s="21"/>
      <c r="V126" s="21"/>
      <c r="W126" s="21"/>
      <c r="X126" s="21"/>
      <c r="Y126" s="21"/>
      <c r="Z126" s="21"/>
      <c r="AA126" s="21"/>
      <c r="AB126" s="21"/>
      <c r="AC126" s="21"/>
      <c r="AD126" s="21"/>
      <c r="AE126" s="21"/>
      <c r="AR126" s="158" t="s">
        <v>527</v>
      </c>
      <c r="AT126" s="158" t="s">
        <v>514</v>
      </c>
      <c r="AU126" s="158" t="s">
        <v>84</v>
      </c>
      <c r="AY126" s="8" t="s">
        <v>158</v>
      </c>
      <c r="BE126" s="159">
        <f>IF(N126="základní",J126,0)</f>
        <v>0</v>
      </c>
      <c r="BF126" s="159">
        <f>IF(N126="snížená",J126,0)</f>
        <v>0</v>
      </c>
      <c r="BG126" s="159">
        <f>IF(N126="zákl. přenesená",J126,0)</f>
        <v>0</v>
      </c>
      <c r="BH126" s="159">
        <f>IF(N126="sníž. přenesená",J126,0)</f>
        <v>0</v>
      </c>
      <c r="BI126" s="159">
        <f>IF(N126="nulová",J126,0)</f>
        <v>0</v>
      </c>
      <c r="BJ126" s="8" t="s">
        <v>80</v>
      </c>
      <c r="BK126" s="159">
        <f>ROUND(I126*H126,2)</f>
        <v>0</v>
      </c>
      <c r="BL126" s="8" t="s">
        <v>403</v>
      </c>
      <c r="BM126" s="158" t="s">
        <v>84</v>
      </c>
    </row>
    <row r="127" spans="1:65" s="25" customFormat="1" ht="39">
      <c r="A127" s="21"/>
      <c r="B127" s="22"/>
      <c r="C127" s="21"/>
      <c r="D127" s="162" t="s">
        <v>552</v>
      </c>
      <c r="E127" s="21"/>
      <c r="F127" s="201" t="s">
        <v>2096</v>
      </c>
      <c r="G127" s="21"/>
      <c r="H127" s="21"/>
      <c r="I127" s="21"/>
      <c r="J127" s="21"/>
      <c r="K127" s="21"/>
      <c r="L127" s="22"/>
      <c r="M127" s="202"/>
      <c r="N127" s="203"/>
      <c r="O127" s="49"/>
      <c r="P127" s="49"/>
      <c r="Q127" s="49"/>
      <c r="R127" s="49"/>
      <c r="S127" s="49"/>
      <c r="T127" s="50"/>
      <c r="U127" s="21"/>
      <c r="V127" s="21"/>
      <c r="W127" s="21"/>
      <c r="X127" s="21"/>
      <c r="Y127" s="21"/>
      <c r="Z127" s="21"/>
      <c r="AA127" s="21"/>
      <c r="AB127" s="21"/>
      <c r="AC127" s="21"/>
      <c r="AD127" s="21"/>
      <c r="AE127" s="21"/>
      <c r="AT127" s="8" t="s">
        <v>552</v>
      </c>
      <c r="AU127" s="8" t="s">
        <v>84</v>
      </c>
    </row>
    <row r="128" spans="1:65" s="25" customFormat="1" ht="21.75" customHeight="1">
      <c r="A128" s="21"/>
      <c r="B128" s="22"/>
      <c r="C128" s="192" t="s">
        <v>84</v>
      </c>
      <c r="D128" s="192" t="s">
        <v>514</v>
      </c>
      <c r="E128" s="193" t="s">
        <v>2097</v>
      </c>
      <c r="F128" s="194" t="s">
        <v>2098</v>
      </c>
      <c r="G128" s="195" t="s">
        <v>173</v>
      </c>
      <c r="H128" s="196">
        <v>5</v>
      </c>
      <c r="I128" s="2"/>
      <c r="J128" s="197">
        <f>ROUND(I128*H128,2)</f>
        <v>0</v>
      </c>
      <c r="K128" s="194" t="s">
        <v>1</v>
      </c>
      <c r="L128" s="198"/>
      <c r="M128" s="199" t="s">
        <v>1</v>
      </c>
      <c r="N128" s="200" t="s">
        <v>40</v>
      </c>
      <c r="O128" s="49"/>
      <c r="P128" s="156">
        <f>O128*H128</f>
        <v>0</v>
      </c>
      <c r="Q128" s="156">
        <v>0</v>
      </c>
      <c r="R128" s="156">
        <f>Q128*H128</f>
        <v>0</v>
      </c>
      <c r="S128" s="156">
        <v>0</v>
      </c>
      <c r="T128" s="157">
        <f>S128*H128</f>
        <v>0</v>
      </c>
      <c r="U128" s="21"/>
      <c r="V128" s="21"/>
      <c r="W128" s="21"/>
      <c r="X128" s="21"/>
      <c r="Y128" s="21"/>
      <c r="Z128" s="21"/>
      <c r="AA128" s="21"/>
      <c r="AB128" s="21"/>
      <c r="AC128" s="21"/>
      <c r="AD128" s="21"/>
      <c r="AE128" s="21"/>
      <c r="AR128" s="158" t="s">
        <v>527</v>
      </c>
      <c r="AT128" s="158" t="s">
        <v>514</v>
      </c>
      <c r="AU128" s="158" t="s">
        <v>84</v>
      </c>
      <c r="AY128" s="8" t="s">
        <v>158</v>
      </c>
      <c r="BE128" s="159">
        <f>IF(N128="základní",J128,0)</f>
        <v>0</v>
      </c>
      <c r="BF128" s="159">
        <f>IF(N128="snížená",J128,0)</f>
        <v>0</v>
      </c>
      <c r="BG128" s="159">
        <f>IF(N128="zákl. přenesená",J128,0)</f>
        <v>0</v>
      </c>
      <c r="BH128" s="159">
        <f>IF(N128="sníž. přenesená",J128,0)</f>
        <v>0</v>
      </c>
      <c r="BI128" s="159">
        <f>IF(N128="nulová",J128,0)</f>
        <v>0</v>
      </c>
      <c r="BJ128" s="8" t="s">
        <v>80</v>
      </c>
      <c r="BK128" s="159">
        <f>ROUND(I128*H128,2)</f>
        <v>0</v>
      </c>
      <c r="BL128" s="8" t="s">
        <v>403</v>
      </c>
      <c r="BM128" s="158" t="s">
        <v>90</v>
      </c>
    </row>
    <row r="129" spans="1:65" s="25" customFormat="1" ht="16.5" customHeight="1">
      <c r="A129" s="21"/>
      <c r="B129" s="22"/>
      <c r="C129" s="192" t="s">
        <v>87</v>
      </c>
      <c r="D129" s="192" t="s">
        <v>514</v>
      </c>
      <c r="E129" s="193" t="s">
        <v>2099</v>
      </c>
      <c r="F129" s="194" t="s">
        <v>2100</v>
      </c>
      <c r="G129" s="195" t="s">
        <v>173</v>
      </c>
      <c r="H129" s="196">
        <v>3</v>
      </c>
      <c r="I129" s="2"/>
      <c r="J129" s="197">
        <f>ROUND(I129*H129,2)</f>
        <v>0</v>
      </c>
      <c r="K129" s="194" t="s">
        <v>1</v>
      </c>
      <c r="L129" s="198"/>
      <c r="M129" s="199" t="s">
        <v>1</v>
      </c>
      <c r="N129" s="200" t="s">
        <v>40</v>
      </c>
      <c r="O129" s="49"/>
      <c r="P129" s="156">
        <f>O129*H129</f>
        <v>0</v>
      </c>
      <c r="Q129" s="156">
        <v>0</v>
      </c>
      <c r="R129" s="156">
        <f>Q129*H129</f>
        <v>0</v>
      </c>
      <c r="S129" s="156">
        <v>0</v>
      </c>
      <c r="T129" s="157">
        <f>S129*H129</f>
        <v>0</v>
      </c>
      <c r="U129" s="21"/>
      <c r="V129" s="21"/>
      <c r="W129" s="21"/>
      <c r="X129" s="21"/>
      <c r="Y129" s="21"/>
      <c r="Z129" s="21"/>
      <c r="AA129" s="21"/>
      <c r="AB129" s="21"/>
      <c r="AC129" s="21"/>
      <c r="AD129" s="21"/>
      <c r="AE129" s="21"/>
      <c r="AR129" s="158" t="s">
        <v>527</v>
      </c>
      <c r="AT129" s="158" t="s">
        <v>514</v>
      </c>
      <c r="AU129" s="158" t="s">
        <v>84</v>
      </c>
      <c r="AY129" s="8" t="s">
        <v>158</v>
      </c>
      <c r="BE129" s="159">
        <f>IF(N129="základní",J129,0)</f>
        <v>0</v>
      </c>
      <c r="BF129" s="159">
        <f>IF(N129="snížená",J129,0)</f>
        <v>0</v>
      </c>
      <c r="BG129" s="159">
        <f>IF(N129="zákl. přenesená",J129,0)</f>
        <v>0</v>
      </c>
      <c r="BH129" s="159">
        <f>IF(N129="sníž. přenesená",J129,0)</f>
        <v>0</v>
      </c>
      <c r="BI129" s="159">
        <f>IF(N129="nulová",J129,0)</f>
        <v>0</v>
      </c>
      <c r="BJ129" s="8" t="s">
        <v>80</v>
      </c>
      <c r="BK129" s="159">
        <f>ROUND(I129*H129,2)</f>
        <v>0</v>
      </c>
      <c r="BL129" s="8" t="s">
        <v>403</v>
      </c>
      <c r="BM129" s="158" t="s">
        <v>112</v>
      </c>
    </row>
    <row r="130" spans="1:65" s="25" customFormat="1" ht="39">
      <c r="A130" s="21"/>
      <c r="B130" s="22"/>
      <c r="C130" s="21"/>
      <c r="D130" s="162" t="s">
        <v>552</v>
      </c>
      <c r="E130" s="21"/>
      <c r="F130" s="201" t="s">
        <v>2101</v>
      </c>
      <c r="G130" s="21"/>
      <c r="H130" s="21"/>
      <c r="I130" s="21"/>
      <c r="J130" s="21"/>
      <c r="K130" s="21"/>
      <c r="L130" s="22"/>
      <c r="M130" s="202"/>
      <c r="N130" s="203"/>
      <c r="O130" s="49"/>
      <c r="P130" s="49"/>
      <c r="Q130" s="49"/>
      <c r="R130" s="49"/>
      <c r="S130" s="49"/>
      <c r="T130" s="50"/>
      <c r="U130" s="21"/>
      <c r="V130" s="21"/>
      <c r="W130" s="21"/>
      <c r="X130" s="21"/>
      <c r="Y130" s="21"/>
      <c r="Z130" s="21"/>
      <c r="AA130" s="21"/>
      <c r="AB130" s="21"/>
      <c r="AC130" s="21"/>
      <c r="AD130" s="21"/>
      <c r="AE130" s="21"/>
      <c r="AT130" s="8" t="s">
        <v>552</v>
      </c>
      <c r="AU130" s="8" t="s">
        <v>84</v>
      </c>
    </row>
    <row r="131" spans="1:65" s="25" customFormat="1" ht="16.5" customHeight="1">
      <c r="A131" s="21"/>
      <c r="B131" s="22"/>
      <c r="C131" s="192" t="s">
        <v>90</v>
      </c>
      <c r="D131" s="192" t="s">
        <v>514</v>
      </c>
      <c r="E131" s="193" t="s">
        <v>2102</v>
      </c>
      <c r="F131" s="194" t="s">
        <v>2103</v>
      </c>
      <c r="G131" s="195" t="s">
        <v>173</v>
      </c>
      <c r="H131" s="196">
        <v>1</v>
      </c>
      <c r="I131" s="2"/>
      <c r="J131" s="197">
        <f>ROUND(I131*H131,2)</f>
        <v>0</v>
      </c>
      <c r="K131" s="194" t="s">
        <v>1</v>
      </c>
      <c r="L131" s="198"/>
      <c r="M131" s="199" t="s">
        <v>1</v>
      </c>
      <c r="N131" s="200" t="s">
        <v>40</v>
      </c>
      <c r="O131" s="49"/>
      <c r="P131" s="156">
        <f>O131*H131</f>
        <v>0</v>
      </c>
      <c r="Q131" s="156">
        <v>0</v>
      </c>
      <c r="R131" s="156">
        <f>Q131*H131</f>
        <v>0</v>
      </c>
      <c r="S131" s="156">
        <v>0</v>
      </c>
      <c r="T131" s="157">
        <f>S131*H131</f>
        <v>0</v>
      </c>
      <c r="U131" s="21"/>
      <c r="V131" s="21"/>
      <c r="W131" s="21"/>
      <c r="X131" s="21"/>
      <c r="Y131" s="21"/>
      <c r="Z131" s="21"/>
      <c r="AA131" s="21"/>
      <c r="AB131" s="21"/>
      <c r="AC131" s="21"/>
      <c r="AD131" s="21"/>
      <c r="AE131" s="21"/>
      <c r="AR131" s="158" t="s">
        <v>527</v>
      </c>
      <c r="AT131" s="158" t="s">
        <v>514</v>
      </c>
      <c r="AU131" s="158" t="s">
        <v>84</v>
      </c>
      <c r="AY131" s="8" t="s">
        <v>158</v>
      </c>
      <c r="BE131" s="159">
        <f>IF(N131="základní",J131,0)</f>
        <v>0</v>
      </c>
      <c r="BF131" s="159">
        <f>IF(N131="snížená",J131,0)</f>
        <v>0</v>
      </c>
      <c r="BG131" s="159">
        <f>IF(N131="zákl. přenesená",J131,0)</f>
        <v>0</v>
      </c>
      <c r="BH131" s="159">
        <f>IF(N131="sníž. přenesená",J131,0)</f>
        <v>0</v>
      </c>
      <c r="BI131" s="159">
        <f>IF(N131="nulová",J131,0)</f>
        <v>0</v>
      </c>
      <c r="BJ131" s="8" t="s">
        <v>80</v>
      </c>
      <c r="BK131" s="159">
        <f>ROUND(I131*H131,2)</f>
        <v>0</v>
      </c>
      <c r="BL131" s="8" t="s">
        <v>403</v>
      </c>
      <c r="BM131" s="158" t="s">
        <v>213</v>
      </c>
    </row>
    <row r="132" spans="1:65" s="25" customFormat="1" ht="29.25">
      <c r="A132" s="21"/>
      <c r="B132" s="22"/>
      <c r="C132" s="21"/>
      <c r="D132" s="162" t="s">
        <v>552</v>
      </c>
      <c r="E132" s="21"/>
      <c r="F132" s="201" t="s">
        <v>2104</v>
      </c>
      <c r="G132" s="21"/>
      <c r="H132" s="21"/>
      <c r="I132" s="21"/>
      <c r="J132" s="21"/>
      <c r="K132" s="21"/>
      <c r="L132" s="22"/>
      <c r="M132" s="202"/>
      <c r="N132" s="203"/>
      <c r="O132" s="49"/>
      <c r="P132" s="49"/>
      <c r="Q132" s="49"/>
      <c r="R132" s="49"/>
      <c r="S132" s="49"/>
      <c r="T132" s="50"/>
      <c r="U132" s="21"/>
      <c r="V132" s="21"/>
      <c r="W132" s="21"/>
      <c r="X132" s="21"/>
      <c r="Y132" s="21"/>
      <c r="Z132" s="21"/>
      <c r="AA132" s="21"/>
      <c r="AB132" s="21"/>
      <c r="AC132" s="21"/>
      <c r="AD132" s="21"/>
      <c r="AE132" s="21"/>
      <c r="AT132" s="8" t="s">
        <v>552</v>
      </c>
      <c r="AU132" s="8" t="s">
        <v>84</v>
      </c>
    </row>
    <row r="133" spans="1:65" s="25" customFormat="1" ht="16.5" customHeight="1">
      <c r="A133" s="21"/>
      <c r="B133" s="22"/>
      <c r="C133" s="192" t="s">
        <v>93</v>
      </c>
      <c r="D133" s="192" t="s">
        <v>514</v>
      </c>
      <c r="E133" s="193" t="s">
        <v>2105</v>
      </c>
      <c r="F133" s="194" t="s">
        <v>2106</v>
      </c>
      <c r="G133" s="195" t="s">
        <v>173</v>
      </c>
      <c r="H133" s="196">
        <v>155</v>
      </c>
      <c r="I133" s="2"/>
      <c r="J133" s="197">
        <f>ROUND(I133*H133,2)</f>
        <v>0</v>
      </c>
      <c r="K133" s="194" t="s">
        <v>1</v>
      </c>
      <c r="L133" s="198"/>
      <c r="M133" s="199" t="s">
        <v>1</v>
      </c>
      <c r="N133" s="200" t="s">
        <v>40</v>
      </c>
      <c r="O133" s="49"/>
      <c r="P133" s="156">
        <f>O133*H133</f>
        <v>0</v>
      </c>
      <c r="Q133" s="156">
        <v>0</v>
      </c>
      <c r="R133" s="156">
        <f>Q133*H133</f>
        <v>0</v>
      </c>
      <c r="S133" s="156">
        <v>0</v>
      </c>
      <c r="T133" s="157">
        <f>S133*H133</f>
        <v>0</v>
      </c>
      <c r="U133" s="21"/>
      <c r="V133" s="21"/>
      <c r="W133" s="21"/>
      <c r="X133" s="21"/>
      <c r="Y133" s="21"/>
      <c r="Z133" s="21"/>
      <c r="AA133" s="21"/>
      <c r="AB133" s="21"/>
      <c r="AC133" s="21"/>
      <c r="AD133" s="21"/>
      <c r="AE133" s="21"/>
      <c r="AR133" s="158" t="s">
        <v>527</v>
      </c>
      <c r="AT133" s="158" t="s">
        <v>514</v>
      </c>
      <c r="AU133" s="158" t="s">
        <v>84</v>
      </c>
      <c r="AY133" s="8" t="s">
        <v>158</v>
      </c>
      <c r="BE133" s="159">
        <f>IF(N133="základní",J133,0)</f>
        <v>0</v>
      </c>
      <c r="BF133" s="159">
        <f>IF(N133="snížená",J133,0)</f>
        <v>0</v>
      </c>
      <c r="BG133" s="159">
        <f>IF(N133="zákl. přenesená",J133,0)</f>
        <v>0</v>
      </c>
      <c r="BH133" s="159">
        <f>IF(N133="sníž. přenesená",J133,0)</f>
        <v>0</v>
      </c>
      <c r="BI133" s="159">
        <f>IF(N133="nulová",J133,0)</f>
        <v>0</v>
      </c>
      <c r="BJ133" s="8" t="s">
        <v>80</v>
      </c>
      <c r="BK133" s="159">
        <f>ROUND(I133*H133,2)</f>
        <v>0</v>
      </c>
      <c r="BL133" s="8" t="s">
        <v>403</v>
      </c>
      <c r="BM133" s="158" t="s">
        <v>240</v>
      </c>
    </row>
    <row r="134" spans="1:65" s="25" customFormat="1" ht="16.5" customHeight="1">
      <c r="A134" s="21"/>
      <c r="B134" s="22"/>
      <c r="C134" s="192" t="s">
        <v>112</v>
      </c>
      <c r="D134" s="192" t="s">
        <v>514</v>
      </c>
      <c r="E134" s="193" t="s">
        <v>2107</v>
      </c>
      <c r="F134" s="194" t="s">
        <v>2108</v>
      </c>
      <c r="G134" s="195" t="s">
        <v>173</v>
      </c>
      <c r="H134" s="196">
        <v>11</v>
      </c>
      <c r="I134" s="2"/>
      <c r="J134" s="197">
        <f>ROUND(I134*H134,2)</f>
        <v>0</v>
      </c>
      <c r="K134" s="194" t="s">
        <v>1</v>
      </c>
      <c r="L134" s="198"/>
      <c r="M134" s="199" t="s">
        <v>1</v>
      </c>
      <c r="N134" s="200" t="s">
        <v>40</v>
      </c>
      <c r="O134" s="49"/>
      <c r="P134" s="156">
        <f>O134*H134</f>
        <v>0</v>
      </c>
      <c r="Q134" s="156">
        <v>0</v>
      </c>
      <c r="R134" s="156">
        <f>Q134*H134</f>
        <v>0</v>
      </c>
      <c r="S134" s="156">
        <v>0</v>
      </c>
      <c r="T134" s="157">
        <f>S134*H134</f>
        <v>0</v>
      </c>
      <c r="U134" s="21"/>
      <c r="V134" s="21"/>
      <c r="W134" s="21"/>
      <c r="X134" s="21"/>
      <c r="Y134" s="21"/>
      <c r="Z134" s="21"/>
      <c r="AA134" s="21"/>
      <c r="AB134" s="21"/>
      <c r="AC134" s="21"/>
      <c r="AD134" s="21"/>
      <c r="AE134" s="21"/>
      <c r="AR134" s="158" t="s">
        <v>527</v>
      </c>
      <c r="AT134" s="158" t="s">
        <v>514</v>
      </c>
      <c r="AU134" s="158" t="s">
        <v>84</v>
      </c>
      <c r="AY134" s="8" t="s">
        <v>158</v>
      </c>
      <c r="BE134" s="159">
        <f>IF(N134="základní",J134,0)</f>
        <v>0</v>
      </c>
      <c r="BF134" s="159">
        <f>IF(N134="snížená",J134,0)</f>
        <v>0</v>
      </c>
      <c r="BG134" s="159">
        <f>IF(N134="zákl. přenesená",J134,0)</f>
        <v>0</v>
      </c>
      <c r="BH134" s="159">
        <f>IF(N134="sníž. přenesená",J134,0)</f>
        <v>0</v>
      </c>
      <c r="BI134" s="159">
        <f>IF(N134="nulová",J134,0)</f>
        <v>0</v>
      </c>
      <c r="BJ134" s="8" t="s">
        <v>80</v>
      </c>
      <c r="BK134" s="159">
        <f>ROUND(I134*H134,2)</f>
        <v>0</v>
      </c>
      <c r="BL134" s="8" t="s">
        <v>403</v>
      </c>
      <c r="BM134" s="158" t="s">
        <v>176</v>
      </c>
    </row>
    <row r="135" spans="1:65" s="25" customFormat="1" ht="195">
      <c r="A135" s="21"/>
      <c r="B135" s="22"/>
      <c r="C135" s="21"/>
      <c r="D135" s="162" t="s">
        <v>552</v>
      </c>
      <c r="E135" s="21"/>
      <c r="F135" s="201" t="s">
        <v>2109</v>
      </c>
      <c r="G135" s="21"/>
      <c r="H135" s="21"/>
      <c r="I135" s="21"/>
      <c r="J135" s="21"/>
      <c r="K135" s="21"/>
      <c r="L135" s="22"/>
      <c r="M135" s="202"/>
      <c r="N135" s="203"/>
      <c r="O135" s="49"/>
      <c r="P135" s="49"/>
      <c r="Q135" s="49"/>
      <c r="R135" s="49"/>
      <c r="S135" s="49"/>
      <c r="T135" s="50"/>
      <c r="U135" s="21"/>
      <c r="V135" s="21"/>
      <c r="W135" s="21"/>
      <c r="X135" s="21"/>
      <c r="Y135" s="21"/>
      <c r="Z135" s="21"/>
      <c r="AA135" s="21"/>
      <c r="AB135" s="21"/>
      <c r="AC135" s="21"/>
      <c r="AD135" s="21"/>
      <c r="AE135" s="21"/>
      <c r="AT135" s="8" t="s">
        <v>552</v>
      </c>
      <c r="AU135" s="8" t="s">
        <v>84</v>
      </c>
    </row>
    <row r="136" spans="1:65" s="25" customFormat="1" ht="16.5" customHeight="1">
      <c r="A136" s="21"/>
      <c r="B136" s="22"/>
      <c r="C136" s="192" t="s">
        <v>199</v>
      </c>
      <c r="D136" s="192" t="s">
        <v>514</v>
      </c>
      <c r="E136" s="193" t="s">
        <v>2110</v>
      </c>
      <c r="F136" s="194" t="s">
        <v>2111</v>
      </c>
      <c r="G136" s="195" t="s">
        <v>173</v>
      </c>
      <c r="H136" s="196">
        <v>96</v>
      </c>
      <c r="I136" s="2"/>
      <c r="J136" s="197">
        <f>ROUND(I136*H136,2)</f>
        <v>0</v>
      </c>
      <c r="K136" s="194" t="s">
        <v>1</v>
      </c>
      <c r="L136" s="198"/>
      <c r="M136" s="199" t="s">
        <v>1</v>
      </c>
      <c r="N136" s="200" t="s">
        <v>40</v>
      </c>
      <c r="O136" s="49"/>
      <c r="P136" s="156">
        <f>O136*H136</f>
        <v>0</v>
      </c>
      <c r="Q136" s="156">
        <v>0</v>
      </c>
      <c r="R136" s="156">
        <f>Q136*H136</f>
        <v>0</v>
      </c>
      <c r="S136" s="156">
        <v>0</v>
      </c>
      <c r="T136" s="157">
        <f>S136*H136</f>
        <v>0</v>
      </c>
      <c r="U136" s="21"/>
      <c r="V136" s="21"/>
      <c r="W136" s="21"/>
      <c r="X136" s="21"/>
      <c r="Y136" s="21"/>
      <c r="Z136" s="21"/>
      <c r="AA136" s="21"/>
      <c r="AB136" s="21"/>
      <c r="AC136" s="21"/>
      <c r="AD136" s="21"/>
      <c r="AE136" s="21"/>
      <c r="AR136" s="158" t="s">
        <v>527</v>
      </c>
      <c r="AT136" s="158" t="s">
        <v>514</v>
      </c>
      <c r="AU136" s="158" t="s">
        <v>84</v>
      </c>
      <c r="AY136" s="8" t="s">
        <v>158</v>
      </c>
      <c r="BE136" s="159">
        <f>IF(N136="základní",J136,0)</f>
        <v>0</v>
      </c>
      <c r="BF136" s="159">
        <f>IF(N136="snížená",J136,0)</f>
        <v>0</v>
      </c>
      <c r="BG136" s="159">
        <f>IF(N136="zákl. přenesená",J136,0)</f>
        <v>0</v>
      </c>
      <c r="BH136" s="159">
        <f>IF(N136="sníž. přenesená",J136,0)</f>
        <v>0</v>
      </c>
      <c r="BI136" s="159">
        <f>IF(N136="nulová",J136,0)</f>
        <v>0</v>
      </c>
      <c r="BJ136" s="8" t="s">
        <v>80</v>
      </c>
      <c r="BK136" s="159">
        <f>ROUND(I136*H136,2)</f>
        <v>0</v>
      </c>
      <c r="BL136" s="8" t="s">
        <v>403</v>
      </c>
      <c r="BM136" s="158" t="s">
        <v>301</v>
      </c>
    </row>
    <row r="137" spans="1:65" s="25" customFormat="1" ht="16.5" customHeight="1">
      <c r="A137" s="21"/>
      <c r="B137" s="22"/>
      <c r="C137" s="192" t="s">
        <v>213</v>
      </c>
      <c r="D137" s="192" t="s">
        <v>514</v>
      </c>
      <c r="E137" s="193" t="s">
        <v>1987</v>
      </c>
      <c r="F137" s="194" t="s">
        <v>1988</v>
      </c>
      <c r="G137" s="195" t="s">
        <v>173</v>
      </c>
      <c r="H137" s="196">
        <v>119</v>
      </c>
      <c r="I137" s="2"/>
      <c r="J137" s="197">
        <f>ROUND(I137*H137,2)</f>
        <v>0</v>
      </c>
      <c r="K137" s="194" t="s">
        <v>1</v>
      </c>
      <c r="L137" s="198"/>
      <c r="M137" s="199" t="s">
        <v>1</v>
      </c>
      <c r="N137" s="200" t="s">
        <v>40</v>
      </c>
      <c r="O137" s="49"/>
      <c r="P137" s="156">
        <f>O137*H137</f>
        <v>0</v>
      </c>
      <c r="Q137" s="156">
        <v>0</v>
      </c>
      <c r="R137" s="156">
        <f>Q137*H137</f>
        <v>0</v>
      </c>
      <c r="S137" s="156">
        <v>0</v>
      </c>
      <c r="T137" s="157">
        <f>S137*H137</f>
        <v>0</v>
      </c>
      <c r="U137" s="21"/>
      <c r="V137" s="21"/>
      <c r="W137" s="21"/>
      <c r="X137" s="21"/>
      <c r="Y137" s="21"/>
      <c r="Z137" s="21"/>
      <c r="AA137" s="21"/>
      <c r="AB137" s="21"/>
      <c r="AC137" s="21"/>
      <c r="AD137" s="21"/>
      <c r="AE137" s="21"/>
      <c r="AR137" s="158" t="s">
        <v>527</v>
      </c>
      <c r="AT137" s="158" t="s">
        <v>514</v>
      </c>
      <c r="AU137" s="158" t="s">
        <v>84</v>
      </c>
      <c r="AY137" s="8" t="s">
        <v>158</v>
      </c>
      <c r="BE137" s="159">
        <f>IF(N137="základní",J137,0)</f>
        <v>0</v>
      </c>
      <c r="BF137" s="159">
        <f>IF(N137="snížená",J137,0)</f>
        <v>0</v>
      </c>
      <c r="BG137" s="159">
        <f>IF(N137="zákl. přenesená",J137,0)</f>
        <v>0</v>
      </c>
      <c r="BH137" s="159">
        <f>IF(N137="sníž. přenesená",J137,0)</f>
        <v>0</v>
      </c>
      <c r="BI137" s="159">
        <f>IF(N137="nulová",J137,0)</f>
        <v>0</v>
      </c>
      <c r="BJ137" s="8" t="s">
        <v>80</v>
      </c>
      <c r="BK137" s="159">
        <f>ROUND(I137*H137,2)</f>
        <v>0</v>
      </c>
      <c r="BL137" s="8" t="s">
        <v>403</v>
      </c>
      <c r="BM137" s="158" t="s">
        <v>403</v>
      </c>
    </row>
    <row r="138" spans="1:65" s="25" customFormat="1" ht="16.5" customHeight="1">
      <c r="A138" s="21"/>
      <c r="B138" s="22"/>
      <c r="C138" s="192" t="s">
        <v>230</v>
      </c>
      <c r="D138" s="192" t="s">
        <v>514</v>
      </c>
      <c r="E138" s="193" t="s">
        <v>2112</v>
      </c>
      <c r="F138" s="194" t="s">
        <v>2113</v>
      </c>
      <c r="G138" s="195" t="s">
        <v>2114</v>
      </c>
      <c r="H138" s="196">
        <v>23</v>
      </c>
      <c r="I138" s="2"/>
      <c r="J138" s="197">
        <f>ROUND(I138*H138,2)</f>
        <v>0</v>
      </c>
      <c r="K138" s="194" t="s">
        <v>1</v>
      </c>
      <c r="L138" s="198"/>
      <c r="M138" s="199" t="s">
        <v>1</v>
      </c>
      <c r="N138" s="200" t="s">
        <v>40</v>
      </c>
      <c r="O138" s="49"/>
      <c r="P138" s="156">
        <f>O138*H138</f>
        <v>0</v>
      </c>
      <c r="Q138" s="156">
        <v>0</v>
      </c>
      <c r="R138" s="156">
        <f>Q138*H138</f>
        <v>0</v>
      </c>
      <c r="S138" s="156">
        <v>0</v>
      </c>
      <c r="T138" s="157">
        <f>S138*H138</f>
        <v>0</v>
      </c>
      <c r="U138" s="21"/>
      <c r="V138" s="21"/>
      <c r="W138" s="21"/>
      <c r="X138" s="21"/>
      <c r="Y138" s="21"/>
      <c r="Z138" s="21"/>
      <c r="AA138" s="21"/>
      <c r="AB138" s="21"/>
      <c r="AC138" s="21"/>
      <c r="AD138" s="21"/>
      <c r="AE138" s="21"/>
      <c r="AR138" s="158" t="s">
        <v>527</v>
      </c>
      <c r="AT138" s="158" t="s">
        <v>514</v>
      </c>
      <c r="AU138" s="158" t="s">
        <v>84</v>
      </c>
      <c r="AY138" s="8" t="s">
        <v>158</v>
      </c>
      <c r="BE138" s="159">
        <f>IF(N138="základní",J138,0)</f>
        <v>0</v>
      </c>
      <c r="BF138" s="159">
        <f>IF(N138="snížená",J138,0)</f>
        <v>0</v>
      </c>
      <c r="BG138" s="159">
        <f>IF(N138="zákl. přenesená",J138,0)</f>
        <v>0</v>
      </c>
      <c r="BH138" s="159">
        <f>IF(N138="sníž. přenesená",J138,0)</f>
        <v>0</v>
      </c>
      <c r="BI138" s="159">
        <f>IF(N138="nulová",J138,0)</f>
        <v>0</v>
      </c>
      <c r="BJ138" s="8" t="s">
        <v>80</v>
      </c>
      <c r="BK138" s="159">
        <f>ROUND(I138*H138,2)</f>
        <v>0</v>
      </c>
      <c r="BL138" s="8" t="s">
        <v>403</v>
      </c>
      <c r="BM138" s="158" t="s">
        <v>414</v>
      </c>
    </row>
    <row r="139" spans="1:65" s="25" customFormat="1" ht="16.5" customHeight="1">
      <c r="A139" s="21"/>
      <c r="B139" s="22"/>
      <c r="C139" s="192" t="s">
        <v>240</v>
      </c>
      <c r="D139" s="192" t="s">
        <v>514</v>
      </c>
      <c r="E139" s="193" t="s">
        <v>2115</v>
      </c>
      <c r="F139" s="194" t="s">
        <v>2116</v>
      </c>
      <c r="G139" s="195" t="s">
        <v>253</v>
      </c>
      <c r="H139" s="196">
        <v>6337</v>
      </c>
      <c r="I139" s="2"/>
      <c r="J139" s="197">
        <f>ROUND(I139*H139,2)</f>
        <v>0</v>
      </c>
      <c r="K139" s="194" t="s">
        <v>1</v>
      </c>
      <c r="L139" s="198"/>
      <c r="M139" s="199" t="s">
        <v>1</v>
      </c>
      <c r="N139" s="200" t="s">
        <v>40</v>
      </c>
      <c r="O139" s="49"/>
      <c r="P139" s="156">
        <f>O139*H139</f>
        <v>0</v>
      </c>
      <c r="Q139" s="156">
        <v>0</v>
      </c>
      <c r="R139" s="156">
        <f>Q139*H139</f>
        <v>0</v>
      </c>
      <c r="S139" s="156">
        <v>0</v>
      </c>
      <c r="T139" s="157">
        <f>S139*H139</f>
        <v>0</v>
      </c>
      <c r="U139" s="21"/>
      <c r="V139" s="21"/>
      <c r="W139" s="21"/>
      <c r="X139" s="21"/>
      <c r="Y139" s="21"/>
      <c r="Z139" s="21"/>
      <c r="AA139" s="21"/>
      <c r="AB139" s="21"/>
      <c r="AC139" s="21"/>
      <c r="AD139" s="21"/>
      <c r="AE139" s="21"/>
      <c r="AR139" s="158" t="s">
        <v>527</v>
      </c>
      <c r="AT139" s="158" t="s">
        <v>514</v>
      </c>
      <c r="AU139" s="158" t="s">
        <v>84</v>
      </c>
      <c r="AY139" s="8" t="s">
        <v>158</v>
      </c>
      <c r="BE139" s="159">
        <f>IF(N139="základní",J139,0)</f>
        <v>0</v>
      </c>
      <c r="BF139" s="159">
        <f>IF(N139="snížená",J139,0)</f>
        <v>0</v>
      </c>
      <c r="BG139" s="159">
        <f>IF(N139="zákl. přenesená",J139,0)</f>
        <v>0</v>
      </c>
      <c r="BH139" s="159">
        <f>IF(N139="sníž. přenesená",J139,0)</f>
        <v>0</v>
      </c>
      <c r="BI139" s="159">
        <f>IF(N139="nulová",J139,0)</f>
        <v>0</v>
      </c>
      <c r="BJ139" s="8" t="s">
        <v>80</v>
      </c>
      <c r="BK139" s="159">
        <f>ROUND(I139*H139,2)</f>
        <v>0</v>
      </c>
      <c r="BL139" s="8" t="s">
        <v>403</v>
      </c>
      <c r="BM139" s="158" t="s">
        <v>426</v>
      </c>
    </row>
    <row r="140" spans="1:65" s="135" customFormat="1" ht="22.7" customHeight="1">
      <c r="B140" s="136"/>
      <c r="D140" s="137" t="s">
        <v>74</v>
      </c>
      <c r="E140" s="146" t="s">
        <v>2052</v>
      </c>
      <c r="F140" s="146" t="s">
        <v>2053</v>
      </c>
      <c r="J140" s="147">
        <f>BK140</f>
        <v>0</v>
      </c>
      <c r="L140" s="136"/>
      <c r="M140" s="140"/>
      <c r="N140" s="141"/>
      <c r="O140" s="141"/>
      <c r="P140" s="142">
        <f>SUM(P141:P152)</f>
        <v>0</v>
      </c>
      <c r="Q140" s="141"/>
      <c r="R140" s="142">
        <f>SUM(R141:R152)</f>
        <v>0</v>
      </c>
      <c r="S140" s="141"/>
      <c r="T140" s="143">
        <f>SUM(T141:T152)</f>
        <v>0</v>
      </c>
      <c r="AR140" s="137" t="s">
        <v>84</v>
      </c>
      <c r="AT140" s="144" t="s">
        <v>74</v>
      </c>
      <c r="AU140" s="144" t="s">
        <v>80</v>
      </c>
      <c r="AY140" s="137" t="s">
        <v>158</v>
      </c>
      <c r="BK140" s="145">
        <f>SUM(BK141:BK152)</f>
        <v>0</v>
      </c>
    </row>
    <row r="141" spans="1:65" s="25" customFormat="1" ht="16.5" customHeight="1">
      <c r="A141" s="21"/>
      <c r="B141" s="22"/>
      <c r="C141" s="148" t="s">
        <v>250</v>
      </c>
      <c r="D141" s="148" t="s">
        <v>160</v>
      </c>
      <c r="E141" s="149" t="s">
        <v>2117</v>
      </c>
      <c r="F141" s="150" t="s">
        <v>2118</v>
      </c>
      <c r="G141" s="151" t="s">
        <v>173</v>
      </c>
      <c r="H141" s="152">
        <v>5</v>
      </c>
      <c r="I141" s="1"/>
      <c r="J141" s="153">
        <f t="shared" ref="J141:J152" si="0">ROUND(I141*H141,2)</f>
        <v>0</v>
      </c>
      <c r="K141" s="150" t="s">
        <v>1</v>
      </c>
      <c r="L141" s="22"/>
      <c r="M141" s="154" t="s">
        <v>1</v>
      </c>
      <c r="N141" s="155" t="s">
        <v>40</v>
      </c>
      <c r="O141" s="49"/>
      <c r="P141" s="156">
        <f t="shared" ref="P141:P152" si="1">O141*H141</f>
        <v>0</v>
      </c>
      <c r="Q141" s="156">
        <v>0</v>
      </c>
      <c r="R141" s="156">
        <f t="shared" ref="R141:R152" si="2">Q141*H141</f>
        <v>0</v>
      </c>
      <c r="S141" s="156">
        <v>0</v>
      </c>
      <c r="T141" s="157">
        <f t="shared" ref="T141:T152" si="3">S141*H141</f>
        <v>0</v>
      </c>
      <c r="U141" s="21"/>
      <c r="V141" s="21"/>
      <c r="W141" s="21"/>
      <c r="X141" s="21"/>
      <c r="Y141" s="21"/>
      <c r="Z141" s="21"/>
      <c r="AA141" s="21"/>
      <c r="AB141" s="21"/>
      <c r="AC141" s="21"/>
      <c r="AD141" s="21"/>
      <c r="AE141" s="21"/>
      <c r="AR141" s="158" t="s">
        <v>403</v>
      </c>
      <c r="AT141" s="158" t="s">
        <v>160</v>
      </c>
      <c r="AU141" s="158" t="s">
        <v>84</v>
      </c>
      <c r="AY141" s="8" t="s">
        <v>158</v>
      </c>
      <c r="BE141" s="159">
        <f t="shared" ref="BE141:BE152" si="4">IF(N141="základní",J141,0)</f>
        <v>0</v>
      </c>
      <c r="BF141" s="159">
        <f t="shared" ref="BF141:BF152" si="5">IF(N141="snížená",J141,0)</f>
        <v>0</v>
      </c>
      <c r="BG141" s="159">
        <f t="shared" ref="BG141:BG152" si="6">IF(N141="zákl. přenesená",J141,0)</f>
        <v>0</v>
      </c>
      <c r="BH141" s="159">
        <f t="shared" ref="BH141:BH152" si="7">IF(N141="sníž. přenesená",J141,0)</f>
        <v>0</v>
      </c>
      <c r="BI141" s="159">
        <f t="shared" ref="BI141:BI152" si="8">IF(N141="nulová",J141,0)</f>
        <v>0</v>
      </c>
      <c r="BJ141" s="8" t="s">
        <v>80</v>
      </c>
      <c r="BK141" s="159">
        <f t="shared" ref="BK141:BK152" si="9">ROUND(I141*H141,2)</f>
        <v>0</v>
      </c>
      <c r="BL141" s="8" t="s">
        <v>403</v>
      </c>
      <c r="BM141" s="158" t="s">
        <v>442</v>
      </c>
    </row>
    <row r="142" spans="1:65" s="25" customFormat="1" ht="24.2" customHeight="1">
      <c r="A142" s="21"/>
      <c r="B142" s="22"/>
      <c r="C142" s="148" t="s">
        <v>176</v>
      </c>
      <c r="D142" s="148" t="s">
        <v>160</v>
      </c>
      <c r="E142" s="149" t="s">
        <v>2119</v>
      </c>
      <c r="F142" s="150" t="s">
        <v>2120</v>
      </c>
      <c r="G142" s="151" t="s">
        <v>173</v>
      </c>
      <c r="H142" s="152">
        <v>3</v>
      </c>
      <c r="I142" s="1"/>
      <c r="J142" s="153">
        <f t="shared" si="0"/>
        <v>0</v>
      </c>
      <c r="K142" s="150" t="s">
        <v>1</v>
      </c>
      <c r="L142" s="22"/>
      <c r="M142" s="154" t="s">
        <v>1</v>
      </c>
      <c r="N142" s="155" t="s">
        <v>40</v>
      </c>
      <c r="O142" s="49"/>
      <c r="P142" s="156">
        <f t="shared" si="1"/>
        <v>0</v>
      </c>
      <c r="Q142" s="156">
        <v>0</v>
      </c>
      <c r="R142" s="156">
        <f t="shared" si="2"/>
        <v>0</v>
      </c>
      <c r="S142" s="156">
        <v>0</v>
      </c>
      <c r="T142" s="157">
        <f t="shared" si="3"/>
        <v>0</v>
      </c>
      <c r="U142" s="21"/>
      <c r="V142" s="21"/>
      <c r="W142" s="21"/>
      <c r="X142" s="21"/>
      <c r="Y142" s="21"/>
      <c r="Z142" s="21"/>
      <c r="AA142" s="21"/>
      <c r="AB142" s="21"/>
      <c r="AC142" s="21"/>
      <c r="AD142" s="21"/>
      <c r="AE142" s="21"/>
      <c r="AR142" s="158" t="s">
        <v>403</v>
      </c>
      <c r="AT142" s="158" t="s">
        <v>160</v>
      </c>
      <c r="AU142" s="158" t="s">
        <v>84</v>
      </c>
      <c r="AY142" s="8" t="s">
        <v>158</v>
      </c>
      <c r="BE142" s="159">
        <f t="shared" si="4"/>
        <v>0</v>
      </c>
      <c r="BF142" s="159">
        <f t="shared" si="5"/>
        <v>0</v>
      </c>
      <c r="BG142" s="159">
        <f t="shared" si="6"/>
        <v>0</v>
      </c>
      <c r="BH142" s="159">
        <f t="shared" si="7"/>
        <v>0</v>
      </c>
      <c r="BI142" s="159">
        <f t="shared" si="8"/>
        <v>0</v>
      </c>
      <c r="BJ142" s="8" t="s">
        <v>80</v>
      </c>
      <c r="BK142" s="159">
        <f t="shared" si="9"/>
        <v>0</v>
      </c>
      <c r="BL142" s="8" t="s">
        <v>403</v>
      </c>
      <c r="BM142" s="158" t="s">
        <v>456</v>
      </c>
    </row>
    <row r="143" spans="1:65" s="25" customFormat="1" ht="16.5" customHeight="1">
      <c r="A143" s="21"/>
      <c r="B143" s="22"/>
      <c r="C143" s="148" t="s">
        <v>262</v>
      </c>
      <c r="D143" s="148" t="s">
        <v>160</v>
      </c>
      <c r="E143" s="149" t="s">
        <v>2121</v>
      </c>
      <c r="F143" s="150" t="s">
        <v>2122</v>
      </c>
      <c r="G143" s="151" t="s">
        <v>173</v>
      </c>
      <c r="H143" s="152">
        <v>1</v>
      </c>
      <c r="I143" s="1"/>
      <c r="J143" s="153">
        <f t="shared" si="0"/>
        <v>0</v>
      </c>
      <c r="K143" s="150" t="s">
        <v>1</v>
      </c>
      <c r="L143" s="22"/>
      <c r="M143" s="154" t="s">
        <v>1</v>
      </c>
      <c r="N143" s="155" t="s">
        <v>40</v>
      </c>
      <c r="O143" s="49"/>
      <c r="P143" s="156">
        <f t="shared" si="1"/>
        <v>0</v>
      </c>
      <c r="Q143" s="156">
        <v>0</v>
      </c>
      <c r="R143" s="156">
        <f t="shared" si="2"/>
        <v>0</v>
      </c>
      <c r="S143" s="156">
        <v>0</v>
      </c>
      <c r="T143" s="157">
        <f t="shared" si="3"/>
        <v>0</v>
      </c>
      <c r="U143" s="21"/>
      <c r="V143" s="21"/>
      <c r="W143" s="21"/>
      <c r="X143" s="21"/>
      <c r="Y143" s="21"/>
      <c r="Z143" s="21"/>
      <c r="AA143" s="21"/>
      <c r="AB143" s="21"/>
      <c r="AC143" s="21"/>
      <c r="AD143" s="21"/>
      <c r="AE143" s="21"/>
      <c r="AR143" s="158" t="s">
        <v>403</v>
      </c>
      <c r="AT143" s="158" t="s">
        <v>160</v>
      </c>
      <c r="AU143" s="158" t="s">
        <v>84</v>
      </c>
      <c r="AY143" s="8" t="s">
        <v>158</v>
      </c>
      <c r="BE143" s="159">
        <f t="shared" si="4"/>
        <v>0</v>
      </c>
      <c r="BF143" s="159">
        <f t="shared" si="5"/>
        <v>0</v>
      </c>
      <c r="BG143" s="159">
        <f t="shared" si="6"/>
        <v>0</v>
      </c>
      <c r="BH143" s="159">
        <f t="shared" si="7"/>
        <v>0</v>
      </c>
      <c r="BI143" s="159">
        <f t="shared" si="8"/>
        <v>0</v>
      </c>
      <c r="BJ143" s="8" t="s">
        <v>80</v>
      </c>
      <c r="BK143" s="159">
        <f t="shared" si="9"/>
        <v>0</v>
      </c>
      <c r="BL143" s="8" t="s">
        <v>403</v>
      </c>
      <c r="BM143" s="158" t="s">
        <v>501</v>
      </c>
    </row>
    <row r="144" spans="1:65" s="25" customFormat="1" ht="16.5" customHeight="1">
      <c r="A144" s="21"/>
      <c r="B144" s="22"/>
      <c r="C144" s="148" t="s">
        <v>301</v>
      </c>
      <c r="D144" s="148" t="s">
        <v>160</v>
      </c>
      <c r="E144" s="149" t="s">
        <v>2123</v>
      </c>
      <c r="F144" s="150" t="s">
        <v>2124</v>
      </c>
      <c r="G144" s="151" t="s">
        <v>173</v>
      </c>
      <c r="H144" s="152">
        <v>5</v>
      </c>
      <c r="I144" s="1"/>
      <c r="J144" s="153">
        <f t="shared" si="0"/>
        <v>0</v>
      </c>
      <c r="K144" s="150" t="s">
        <v>1</v>
      </c>
      <c r="L144" s="22"/>
      <c r="M144" s="154" t="s">
        <v>1</v>
      </c>
      <c r="N144" s="155" t="s">
        <v>40</v>
      </c>
      <c r="O144" s="49"/>
      <c r="P144" s="156">
        <f t="shared" si="1"/>
        <v>0</v>
      </c>
      <c r="Q144" s="156">
        <v>0</v>
      </c>
      <c r="R144" s="156">
        <f t="shared" si="2"/>
        <v>0</v>
      </c>
      <c r="S144" s="156">
        <v>0</v>
      </c>
      <c r="T144" s="157">
        <f t="shared" si="3"/>
        <v>0</v>
      </c>
      <c r="U144" s="21"/>
      <c r="V144" s="21"/>
      <c r="W144" s="21"/>
      <c r="X144" s="21"/>
      <c r="Y144" s="21"/>
      <c r="Z144" s="21"/>
      <c r="AA144" s="21"/>
      <c r="AB144" s="21"/>
      <c r="AC144" s="21"/>
      <c r="AD144" s="21"/>
      <c r="AE144" s="21"/>
      <c r="AR144" s="158" t="s">
        <v>403</v>
      </c>
      <c r="AT144" s="158" t="s">
        <v>160</v>
      </c>
      <c r="AU144" s="158" t="s">
        <v>84</v>
      </c>
      <c r="AY144" s="8" t="s">
        <v>158</v>
      </c>
      <c r="BE144" s="159">
        <f t="shared" si="4"/>
        <v>0</v>
      </c>
      <c r="BF144" s="159">
        <f t="shared" si="5"/>
        <v>0</v>
      </c>
      <c r="BG144" s="159">
        <f t="shared" si="6"/>
        <v>0</v>
      </c>
      <c r="BH144" s="159">
        <f t="shared" si="7"/>
        <v>0</v>
      </c>
      <c r="BI144" s="159">
        <f t="shared" si="8"/>
        <v>0</v>
      </c>
      <c r="BJ144" s="8" t="s">
        <v>80</v>
      </c>
      <c r="BK144" s="159">
        <f t="shared" si="9"/>
        <v>0</v>
      </c>
      <c r="BL144" s="8" t="s">
        <v>403</v>
      </c>
      <c r="BM144" s="158" t="s">
        <v>509</v>
      </c>
    </row>
    <row r="145" spans="1:65" s="25" customFormat="1" ht="21.75" customHeight="1">
      <c r="A145" s="21"/>
      <c r="B145" s="22"/>
      <c r="C145" s="148" t="s">
        <v>8</v>
      </c>
      <c r="D145" s="148" t="s">
        <v>160</v>
      </c>
      <c r="E145" s="149" t="s">
        <v>2125</v>
      </c>
      <c r="F145" s="150" t="s">
        <v>2126</v>
      </c>
      <c r="G145" s="151" t="s">
        <v>173</v>
      </c>
      <c r="H145" s="152">
        <v>155</v>
      </c>
      <c r="I145" s="1"/>
      <c r="J145" s="153">
        <f t="shared" si="0"/>
        <v>0</v>
      </c>
      <c r="K145" s="150" t="s">
        <v>1</v>
      </c>
      <c r="L145" s="22"/>
      <c r="M145" s="154" t="s">
        <v>1</v>
      </c>
      <c r="N145" s="155" t="s">
        <v>40</v>
      </c>
      <c r="O145" s="49"/>
      <c r="P145" s="156">
        <f t="shared" si="1"/>
        <v>0</v>
      </c>
      <c r="Q145" s="156">
        <v>0</v>
      </c>
      <c r="R145" s="156">
        <f t="shared" si="2"/>
        <v>0</v>
      </c>
      <c r="S145" s="156">
        <v>0</v>
      </c>
      <c r="T145" s="157">
        <f t="shared" si="3"/>
        <v>0</v>
      </c>
      <c r="U145" s="21"/>
      <c r="V145" s="21"/>
      <c r="W145" s="21"/>
      <c r="X145" s="21"/>
      <c r="Y145" s="21"/>
      <c r="Z145" s="21"/>
      <c r="AA145" s="21"/>
      <c r="AB145" s="21"/>
      <c r="AC145" s="21"/>
      <c r="AD145" s="21"/>
      <c r="AE145" s="21"/>
      <c r="AR145" s="158" t="s">
        <v>403</v>
      </c>
      <c r="AT145" s="158" t="s">
        <v>160</v>
      </c>
      <c r="AU145" s="158" t="s">
        <v>84</v>
      </c>
      <c r="AY145" s="8" t="s">
        <v>158</v>
      </c>
      <c r="BE145" s="159">
        <f t="shared" si="4"/>
        <v>0</v>
      </c>
      <c r="BF145" s="159">
        <f t="shared" si="5"/>
        <v>0</v>
      </c>
      <c r="BG145" s="159">
        <f t="shared" si="6"/>
        <v>0</v>
      </c>
      <c r="BH145" s="159">
        <f t="shared" si="7"/>
        <v>0</v>
      </c>
      <c r="BI145" s="159">
        <f t="shared" si="8"/>
        <v>0</v>
      </c>
      <c r="BJ145" s="8" t="s">
        <v>80</v>
      </c>
      <c r="BK145" s="159">
        <f t="shared" si="9"/>
        <v>0</v>
      </c>
      <c r="BL145" s="8" t="s">
        <v>403</v>
      </c>
      <c r="BM145" s="158" t="s">
        <v>519</v>
      </c>
    </row>
    <row r="146" spans="1:65" s="25" customFormat="1" ht="21.75" customHeight="1">
      <c r="A146" s="21"/>
      <c r="B146" s="22"/>
      <c r="C146" s="148" t="s">
        <v>403</v>
      </c>
      <c r="D146" s="148" t="s">
        <v>160</v>
      </c>
      <c r="E146" s="149" t="s">
        <v>2127</v>
      </c>
      <c r="F146" s="150" t="s">
        <v>2128</v>
      </c>
      <c r="G146" s="151" t="s">
        <v>253</v>
      </c>
      <c r="H146" s="152">
        <v>6337</v>
      </c>
      <c r="I146" s="1"/>
      <c r="J146" s="153">
        <f t="shared" si="0"/>
        <v>0</v>
      </c>
      <c r="K146" s="150" t="s">
        <v>1</v>
      </c>
      <c r="L146" s="22"/>
      <c r="M146" s="154" t="s">
        <v>1</v>
      </c>
      <c r="N146" s="155" t="s">
        <v>40</v>
      </c>
      <c r="O146" s="49"/>
      <c r="P146" s="156">
        <f t="shared" si="1"/>
        <v>0</v>
      </c>
      <c r="Q146" s="156">
        <v>0</v>
      </c>
      <c r="R146" s="156">
        <f t="shared" si="2"/>
        <v>0</v>
      </c>
      <c r="S146" s="156">
        <v>0</v>
      </c>
      <c r="T146" s="157">
        <f t="shared" si="3"/>
        <v>0</v>
      </c>
      <c r="U146" s="21"/>
      <c r="V146" s="21"/>
      <c r="W146" s="21"/>
      <c r="X146" s="21"/>
      <c r="Y146" s="21"/>
      <c r="Z146" s="21"/>
      <c r="AA146" s="21"/>
      <c r="AB146" s="21"/>
      <c r="AC146" s="21"/>
      <c r="AD146" s="21"/>
      <c r="AE146" s="21"/>
      <c r="AR146" s="158" t="s">
        <v>403</v>
      </c>
      <c r="AT146" s="158" t="s">
        <v>160</v>
      </c>
      <c r="AU146" s="158" t="s">
        <v>84</v>
      </c>
      <c r="AY146" s="8" t="s">
        <v>158</v>
      </c>
      <c r="BE146" s="159">
        <f t="shared" si="4"/>
        <v>0</v>
      </c>
      <c r="BF146" s="159">
        <f t="shared" si="5"/>
        <v>0</v>
      </c>
      <c r="BG146" s="159">
        <f t="shared" si="6"/>
        <v>0</v>
      </c>
      <c r="BH146" s="159">
        <f t="shared" si="7"/>
        <v>0</v>
      </c>
      <c r="BI146" s="159">
        <f t="shared" si="8"/>
        <v>0</v>
      </c>
      <c r="BJ146" s="8" t="s">
        <v>80</v>
      </c>
      <c r="BK146" s="159">
        <f t="shared" si="9"/>
        <v>0</v>
      </c>
      <c r="BL146" s="8" t="s">
        <v>403</v>
      </c>
      <c r="BM146" s="158" t="s">
        <v>527</v>
      </c>
    </row>
    <row r="147" spans="1:65" s="25" customFormat="1" ht="16.5" customHeight="1">
      <c r="A147" s="21"/>
      <c r="B147" s="22"/>
      <c r="C147" s="148" t="s">
        <v>408</v>
      </c>
      <c r="D147" s="148" t="s">
        <v>160</v>
      </c>
      <c r="E147" s="149" t="s">
        <v>2129</v>
      </c>
      <c r="F147" s="150" t="s">
        <v>2130</v>
      </c>
      <c r="G147" s="151" t="s">
        <v>173</v>
      </c>
      <c r="H147" s="152">
        <v>95</v>
      </c>
      <c r="I147" s="1"/>
      <c r="J147" s="153">
        <f t="shared" si="0"/>
        <v>0</v>
      </c>
      <c r="K147" s="150" t="s">
        <v>1</v>
      </c>
      <c r="L147" s="22"/>
      <c r="M147" s="154" t="s">
        <v>1</v>
      </c>
      <c r="N147" s="155" t="s">
        <v>40</v>
      </c>
      <c r="O147" s="49"/>
      <c r="P147" s="156">
        <f t="shared" si="1"/>
        <v>0</v>
      </c>
      <c r="Q147" s="156">
        <v>0</v>
      </c>
      <c r="R147" s="156">
        <f t="shared" si="2"/>
        <v>0</v>
      </c>
      <c r="S147" s="156">
        <v>0</v>
      </c>
      <c r="T147" s="157">
        <f t="shared" si="3"/>
        <v>0</v>
      </c>
      <c r="U147" s="21"/>
      <c r="V147" s="21"/>
      <c r="W147" s="21"/>
      <c r="X147" s="21"/>
      <c r="Y147" s="21"/>
      <c r="Z147" s="21"/>
      <c r="AA147" s="21"/>
      <c r="AB147" s="21"/>
      <c r="AC147" s="21"/>
      <c r="AD147" s="21"/>
      <c r="AE147" s="21"/>
      <c r="AR147" s="158" t="s">
        <v>403</v>
      </c>
      <c r="AT147" s="158" t="s">
        <v>160</v>
      </c>
      <c r="AU147" s="158" t="s">
        <v>84</v>
      </c>
      <c r="AY147" s="8" t="s">
        <v>158</v>
      </c>
      <c r="BE147" s="159">
        <f t="shared" si="4"/>
        <v>0</v>
      </c>
      <c r="BF147" s="159">
        <f t="shared" si="5"/>
        <v>0</v>
      </c>
      <c r="BG147" s="159">
        <f t="shared" si="6"/>
        <v>0</v>
      </c>
      <c r="BH147" s="159">
        <f t="shared" si="7"/>
        <v>0</v>
      </c>
      <c r="BI147" s="159">
        <f t="shared" si="8"/>
        <v>0</v>
      </c>
      <c r="BJ147" s="8" t="s">
        <v>80</v>
      </c>
      <c r="BK147" s="159">
        <f t="shared" si="9"/>
        <v>0</v>
      </c>
      <c r="BL147" s="8" t="s">
        <v>403</v>
      </c>
      <c r="BM147" s="158" t="s">
        <v>536</v>
      </c>
    </row>
    <row r="148" spans="1:65" s="25" customFormat="1" ht="16.5" customHeight="1">
      <c r="A148" s="21"/>
      <c r="B148" s="22"/>
      <c r="C148" s="148" t="s">
        <v>414</v>
      </c>
      <c r="D148" s="148" t="s">
        <v>160</v>
      </c>
      <c r="E148" s="149" t="s">
        <v>2131</v>
      </c>
      <c r="F148" s="150" t="s">
        <v>2132</v>
      </c>
      <c r="G148" s="151" t="s">
        <v>173</v>
      </c>
      <c r="H148" s="152">
        <v>23</v>
      </c>
      <c r="I148" s="1"/>
      <c r="J148" s="153">
        <f t="shared" si="0"/>
        <v>0</v>
      </c>
      <c r="K148" s="150" t="s">
        <v>1</v>
      </c>
      <c r="L148" s="22"/>
      <c r="M148" s="154" t="s">
        <v>1</v>
      </c>
      <c r="N148" s="155" t="s">
        <v>40</v>
      </c>
      <c r="O148" s="49"/>
      <c r="P148" s="156">
        <f t="shared" si="1"/>
        <v>0</v>
      </c>
      <c r="Q148" s="156">
        <v>0</v>
      </c>
      <c r="R148" s="156">
        <f t="shared" si="2"/>
        <v>0</v>
      </c>
      <c r="S148" s="156">
        <v>0</v>
      </c>
      <c r="T148" s="157">
        <f t="shared" si="3"/>
        <v>0</v>
      </c>
      <c r="U148" s="21"/>
      <c r="V148" s="21"/>
      <c r="W148" s="21"/>
      <c r="X148" s="21"/>
      <c r="Y148" s="21"/>
      <c r="Z148" s="21"/>
      <c r="AA148" s="21"/>
      <c r="AB148" s="21"/>
      <c r="AC148" s="21"/>
      <c r="AD148" s="21"/>
      <c r="AE148" s="21"/>
      <c r="AR148" s="158" t="s">
        <v>403</v>
      </c>
      <c r="AT148" s="158" t="s">
        <v>160</v>
      </c>
      <c r="AU148" s="158" t="s">
        <v>84</v>
      </c>
      <c r="AY148" s="8" t="s">
        <v>158</v>
      </c>
      <c r="BE148" s="159">
        <f t="shared" si="4"/>
        <v>0</v>
      </c>
      <c r="BF148" s="159">
        <f t="shared" si="5"/>
        <v>0</v>
      </c>
      <c r="BG148" s="159">
        <f t="shared" si="6"/>
        <v>0</v>
      </c>
      <c r="BH148" s="159">
        <f t="shared" si="7"/>
        <v>0</v>
      </c>
      <c r="BI148" s="159">
        <f t="shared" si="8"/>
        <v>0</v>
      </c>
      <c r="BJ148" s="8" t="s">
        <v>80</v>
      </c>
      <c r="BK148" s="159">
        <f t="shared" si="9"/>
        <v>0</v>
      </c>
      <c r="BL148" s="8" t="s">
        <v>403</v>
      </c>
      <c r="BM148" s="158" t="s">
        <v>544</v>
      </c>
    </row>
    <row r="149" spans="1:65" s="25" customFormat="1" ht="24.2" customHeight="1">
      <c r="A149" s="21"/>
      <c r="B149" s="22"/>
      <c r="C149" s="148" t="s">
        <v>420</v>
      </c>
      <c r="D149" s="148" t="s">
        <v>160</v>
      </c>
      <c r="E149" s="149" t="s">
        <v>2133</v>
      </c>
      <c r="F149" s="150" t="s">
        <v>2134</v>
      </c>
      <c r="G149" s="151" t="s">
        <v>173</v>
      </c>
      <c r="H149" s="152">
        <v>11</v>
      </c>
      <c r="I149" s="1"/>
      <c r="J149" s="153">
        <f t="shared" si="0"/>
        <v>0</v>
      </c>
      <c r="K149" s="150" t="s">
        <v>1</v>
      </c>
      <c r="L149" s="22"/>
      <c r="M149" s="154" t="s">
        <v>1</v>
      </c>
      <c r="N149" s="155" t="s">
        <v>40</v>
      </c>
      <c r="O149" s="49"/>
      <c r="P149" s="156">
        <f t="shared" si="1"/>
        <v>0</v>
      </c>
      <c r="Q149" s="156">
        <v>0</v>
      </c>
      <c r="R149" s="156">
        <f t="shared" si="2"/>
        <v>0</v>
      </c>
      <c r="S149" s="156">
        <v>0</v>
      </c>
      <c r="T149" s="157">
        <f t="shared" si="3"/>
        <v>0</v>
      </c>
      <c r="U149" s="21"/>
      <c r="V149" s="21"/>
      <c r="W149" s="21"/>
      <c r="X149" s="21"/>
      <c r="Y149" s="21"/>
      <c r="Z149" s="21"/>
      <c r="AA149" s="21"/>
      <c r="AB149" s="21"/>
      <c r="AC149" s="21"/>
      <c r="AD149" s="21"/>
      <c r="AE149" s="21"/>
      <c r="AR149" s="158" t="s">
        <v>403</v>
      </c>
      <c r="AT149" s="158" t="s">
        <v>160</v>
      </c>
      <c r="AU149" s="158" t="s">
        <v>84</v>
      </c>
      <c r="AY149" s="8" t="s">
        <v>158</v>
      </c>
      <c r="BE149" s="159">
        <f t="shared" si="4"/>
        <v>0</v>
      </c>
      <c r="BF149" s="159">
        <f t="shared" si="5"/>
        <v>0</v>
      </c>
      <c r="BG149" s="159">
        <f t="shared" si="6"/>
        <v>0</v>
      </c>
      <c r="BH149" s="159">
        <f t="shared" si="7"/>
        <v>0</v>
      </c>
      <c r="BI149" s="159">
        <f t="shared" si="8"/>
        <v>0</v>
      </c>
      <c r="BJ149" s="8" t="s">
        <v>80</v>
      </c>
      <c r="BK149" s="159">
        <f t="shared" si="9"/>
        <v>0</v>
      </c>
      <c r="BL149" s="8" t="s">
        <v>403</v>
      </c>
      <c r="BM149" s="158" t="s">
        <v>554</v>
      </c>
    </row>
    <row r="150" spans="1:65" s="25" customFormat="1" ht="16.5" customHeight="1">
      <c r="A150" s="21"/>
      <c r="B150" s="22"/>
      <c r="C150" s="148" t="s">
        <v>426</v>
      </c>
      <c r="D150" s="148" t="s">
        <v>160</v>
      </c>
      <c r="E150" s="149" t="s">
        <v>2135</v>
      </c>
      <c r="F150" s="150" t="s">
        <v>2136</v>
      </c>
      <c r="G150" s="151" t="s">
        <v>2137</v>
      </c>
      <c r="H150" s="152">
        <v>15</v>
      </c>
      <c r="I150" s="1"/>
      <c r="J150" s="153">
        <f t="shared" si="0"/>
        <v>0</v>
      </c>
      <c r="K150" s="150" t="s">
        <v>1</v>
      </c>
      <c r="L150" s="22"/>
      <c r="M150" s="154" t="s">
        <v>1</v>
      </c>
      <c r="N150" s="155" t="s">
        <v>40</v>
      </c>
      <c r="O150" s="49"/>
      <c r="P150" s="156">
        <f t="shared" si="1"/>
        <v>0</v>
      </c>
      <c r="Q150" s="156">
        <v>0</v>
      </c>
      <c r="R150" s="156">
        <f t="shared" si="2"/>
        <v>0</v>
      </c>
      <c r="S150" s="156">
        <v>0</v>
      </c>
      <c r="T150" s="157">
        <f t="shared" si="3"/>
        <v>0</v>
      </c>
      <c r="U150" s="21"/>
      <c r="V150" s="21"/>
      <c r="W150" s="21"/>
      <c r="X150" s="21"/>
      <c r="Y150" s="21"/>
      <c r="Z150" s="21"/>
      <c r="AA150" s="21"/>
      <c r="AB150" s="21"/>
      <c r="AC150" s="21"/>
      <c r="AD150" s="21"/>
      <c r="AE150" s="21"/>
      <c r="AR150" s="158" t="s">
        <v>403</v>
      </c>
      <c r="AT150" s="158" t="s">
        <v>160</v>
      </c>
      <c r="AU150" s="158" t="s">
        <v>84</v>
      </c>
      <c r="AY150" s="8" t="s">
        <v>158</v>
      </c>
      <c r="BE150" s="159">
        <f t="shared" si="4"/>
        <v>0</v>
      </c>
      <c r="BF150" s="159">
        <f t="shared" si="5"/>
        <v>0</v>
      </c>
      <c r="BG150" s="159">
        <f t="shared" si="6"/>
        <v>0</v>
      </c>
      <c r="BH150" s="159">
        <f t="shared" si="7"/>
        <v>0</v>
      </c>
      <c r="BI150" s="159">
        <f t="shared" si="8"/>
        <v>0</v>
      </c>
      <c r="BJ150" s="8" t="s">
        <v>80</v>
      </c>
      <c r="BK150" s="159">
        <f t="shared" si="9"/>
        <v>0</v>
      </c>
      <c r="BL150" s="8" t="s">
        <v>403</v>
      </c>
      <c r="BM150" s="158" t="s">
        <v>570</v>
      </c>
    </row>
    <row r="151" spans="1:65" s="25" customFormat="1" ht="16.5" customHeight="1">
      <c r="A151" s="21"/>
      <c r="B151" s="22"/>
      <c r="C151" s="148" t="s">
        <v>7</v>
      </c>
      <c r="D151" s="148" t="s">
        <v>160</v>
      </c>
      <c r="E151" s="149" t="s">
        <v>2138</v>
      </c>
      <c r="F151" s="150" t="s">
        <v>2139</v>
      </c>
      <c r="G151" s="151" t="s">
        <v>2137</v>
      </c>
      <c r="H151" s="152">
        <v>15</v>
      </c>
      <c r="I151" s="1"/>
      <c r="J151" s="153">
        <f t="shared" si="0"/>
        <v>0</v>
      </c>
      <c r="K151" s="150" t="s">
        <v>1</v>
      </c>
      <c r="L151" s="22"/>
      <c r="M151" s="154" t="s">
        <v>1</v>
      </c>
      <c r="N151" s="155" t="s">
        <v>40</v>
      </c>
      <c r="O151" s="49"/>
      <c r="P151" s="156">
        <f t="shared" si="1"/>
        <v>0</v>
      </c>
      <c r="Q151" s="156">
        <v>0</v>
      </c>
      <c r="R151" s="156">
        <f t="shared" si="2"/>
        <v>0</v>
      </c>
      <c r="S151" s="156">
        <v>0</v>
      </c>
      <c r="T151" s="157">
        <f t="shared" si="3"/>
        <v>0</v>
      </c>
      <c r="U151" s="21"/>
      <c r="V151" s="21"/>
      <c r="W151" s="21"/>
      <c r="X151" s="21"/>
      <c r="Y151" s="21"/>
      <c r="Z151" s="21"/>
      <c r="AA151" s="21"/>
      <c r="AB151" s="21"/>
      <c r="AC151" s="21"/>
      <c r="AD151" s="21"/>
      <c r="AE151" s="21"/>
      <c r="AR151" s="158" t="s">
        <v>403</v>
      </c>
      <c r="AT151" s="158" t="s">
        <v>160</v>
      </c>
      <c r="AU151" s="158" t="s">
        <v>84</v>
      </c>
      <c r="AY151" s="8" t="s">
        <v>158</v>
      </c>
      <c r="BE151" s="159">
        <f t="shared" si="4"/>
        <v>0</v>
      </c>
      <c r="BF151" s="159">
        <f t="shared" si="5"/>
        <v>0</v>
      </c>
      <c r="BG151" s="159">
        <f t="shared" si="6"/>
        <v>0</v>
      </c>
      <c r="BH151" s="159">
        <f t="shared" si="7"/>
        <v>0</v>
      </c>
      <c r="BI151" s="159">
        <f t="shared" si="8"/>
        <v>0</v>
      </c>
      <c r="BJ151" s="8" t="s">
        <v>80</v>
      </c>
      <c r="BK151" s="159">
        <f t="shared" si="9"/>
        <v>0</v>
      </c>
      <c r="BL151" s="8" t="s">
        <v>403</v>
      </c>
      <c r="BM151" s="158" t="s">
        <v>581</v>
      </c>
    </row>
    <row r="152" spans="1:65" s="25" customFormat="1" ht="24.2" customHeight="1">
      <c r="A152" s="21"/>
      <c r="B152" s="22"/>
      <c r="C152" s="148" t="s">
        <v>442</v>
      </c>
      <c r="D152" s="148" t="s">
        <v>160</v>
      </c>
      <c r="E152" s="149" t="s">
        <v>2140</v>
      </c>
      <c r="F152" s="150" t="s">
        <v>2141</v>
      </c>
      <c r="G152" s="151" t="s">
        <v>2051</v>
      </c>
      <c r="H152" s="152">
        <v>1</v>
      </c>
      <c r="I152" s="1"/>
      <c r="J152" s="153">
        <f t="shared" si="0"/>
        <v>0</v>
      </c>
      <c r="K152" s="150" t="s">
        <v>1</v>
      </c>
      <c r="L152" s="22"/>
      <c r="M152" s="204" t="s">
        <v>1</v>
      </c>
      <c r="N152" s="205" t="s">
        <v>40</v>
      </c>
      <c r="O152" s="206"/>
      <c r="P152" s="207">
        <f t="shared" si="1"/>
        <v>0</v>
      </c>
      <c r="Q152" s="207">
        <v>0</v>
      </c>
      <c r="R152" s="207">
        <f t="shared" si="2"/>
        <v>0</v>
      </c>
      <c r="S152" s="207">
        <v>0</v>
      </c>
      <c r="T152" s="208">
        <f t="shared" si="3"/>
        <v>0</v>
      </c>
      <c r="U152" s="21"/>
      <c r="V152" s="21"/>
      <c r="W152" s="21"/>
      <c r="X152" s="21"/>
      <c r="Y152" s="21"/>
      <c r="Z152" s="21"/>
      <c r="AA152" s="21"/>
      <c r="AB152" s="21"/>
      <c r="AC152" s="21"/>
      <c r="AD152" s="21"/>
      <c r="AE152" s="21"/>
      <c r="AR152" s="158" t="s">
        <v>403</v>
      </c>
      <c r="AT152" s="158" t="s">
        <v>160</v>
      </c>
      <c r="AU152" s="158" t="s">
        <v>84</v>
      </c>
      <c r="AY152" s="8" t="s">
        <v>158</v>
      </c>
      <c r="BE152" s="159">
        <f t="shared" si="4"/>
        <v>0</v>
      </c>
      <c r="BF152" s="159">
        <f t="shared" si="5"/>
        <v>0</v>
      </c>
      <c r="BG152" s="159">
        <f t="shared" si="6"/>
        <v>0</v>
      </c>
      <c r="BH152" s="159">
        <f t="shared" si="7"/>
        <v>0</v>
      </c>
      <c r="BI152" s="159">
        <f t="shared" si="8"/>
        <v>0</v>
      </c>
      <c r="BJ152" s="8" t="s">
        <v>80</v>
      </c>
      <c r="BK152" s="159">
        <f t="shared" si="9"/>
        <v>0</v>
      </c>
      <c r="BL152" s="8" t="s">
        <v>403</v>
      </c>
      <c r="BM152" s="158" t="s">
        <v>590</v>
      </c>
    </row>
    <row r="153" spans="1:65" s="25" customFormat="1" ht="6.95" customHeight="1">
      <c r="A153" s="21"/>
      <c r="B153" s="37"/>
      <c r="C153" s="38"/>
      <c r="D153" s="38"/>
      <c r="E153" s="38"/>
      <c r="F153" s="38"/>
      <c r="G153" s="38"/>
      <c r="H153" s="38"/>
      <c r="I153" s="38"/>
      <c r="J153" s="38"/>
      <c r="K153" s="38"/>
      <c r="L153" s="22"/>
      <c r="M153" s="21"/>
      <c r="O153" s="21"/>
      <c r="P153" s="21"/>
      <c r="Q153" s="21"/>
      <c r="R153" s="21"/>
      <c r="S153" s="21"/>
      <c r="T153" s="21"/>
      <c r="U153" s="21"/>
      <c r="V153" s="21"/>
      <c r="W153" s="21"/>
      <c r="X153" s="21"/>
      <c r="Y153" s="21"/>
      <c r="Z153" s="21"/>
      <c r="AA153" s="21"/>
      <c r="AB153" s="21"/>
      <c r="AC153" s="21"/>
      <c r="AD153" s="21"/>
      <c r="AE153" s="21"/>
    </row>
  </sheetData>
  <sheetProtection password="C03B" sheet="1" objects="1" scenarios="1"/>
  <autoFilter ref="C122:K152"/>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9"/>
  <sheetViews>
    <sheetView showGridLines="0" workbookViewId="0">
      <selection activeCell="V62" sqref="V62"/>
    </sheetView>
  </sheetViews>
  <sheetFormatPr defaultRowHeight="11.25"/>
  <cols>
    <col min="1" max="1" width="8.33203125" style="7" customWidth="1"/>
    <col min="2" max="2" width="1.1640625" style="7" customWidth="1"/>
    <col min="3" max="3" width="4.1640625" style="7" customWidth="1"/>
    <col min="4" max="4" width="4.33203125" style="7" customWidth="1"/>
    <col min="5" max="5" width="17.1640625" style="7" customWidth="1"/>
    <col min="6" max="6" width="50.83203125" style="7" customWidth="1"/>
    <col min="7" max="7" width="7.5" style="7" customWidth="1"/>
    <col min="8" max="8" width="14" style="7" customWidth="1"/>
    <col min="9" max="9" width="15.83203125" style="7" customWidth="1"/>
    <col min="10" max="11" width="22.33203125" style="7" customWidth="1"/>
    <col min="12" max="12" width="9.33203125" style="7" customWidth="1"/>
    <col min="13" max="13" width="10.83203125" style="7" hidden="1" customWidth="1"/>
    <col min="14" max="14" width="9.33203125" style="7" hidden="1"/>
    <col min="15" max="20" width="14.1640625" style="7" hidden="1" customWidth="1"/>
    <col min="21" max="21" width="16.33203125" style="7" hidden="1" customWidth="1"/>
    <col min="22" max="22" width="12.33203125" style="7" customWidth="1"/>
    <col min="23" max="23" width="16.33203125" style="7" customWidth="1"/>
    <col min="24" max="24" width="12.33203125" style="7" customWidth="1"/>
    <col min="25" max="25" width="15" style="7" customWidth="1"/>
    <col min="26" max="26" width="11" style="7" customWidth="1"/>
    <col min="27" max="27" width="15" style="7" customWidth="1"/>
    <col min="28" max="28" width="16.33203125" style="7" customWidth="1"/>
    <col min="29" max="29" width="11" style="7" customWidth="1"/>
    <col min="30" max="30" width="15" style="7" customWidth="1"/>
    <col min="31" max="31" width="16.33203125" style="7" customWidth="1"/>
    <col min="32" max="43" width="9.33203125" style="7"/>
    <col min="44" max="65" width="9.33203125" style="7" hidden="1"/>
    <col min="66" max="16384" width="9.33203125" style="7"/>
  </cols>
  <sheetData>
    <row r="2" spans="1:46" ht="36.950000000000003" customHeight="1">
      <c r="L2" s="230" t="s">
        <v>5</v>
      </c>
      <c r="M2" s="231"/>
      <c r="N2" s="231"/>
      <c r="O2" s="231"/>
      <c r="P2" s="231"/>
      <c r="Q2" s="231"/>
      <c r="R2" s="231"/>
      <c r="S2" s="231"/>
      <c r="T2" s="231"/>
      <c r="U2" s="231"/>
      <c r="V2" s="231"/>
      <c r="AT2" s="8" t="s">
        <v>108</v>
      </c>
    </row>
    <row r="3" spans="1:46" ht="6.95" customHeight="1">
      <c r="B3" s="9"/>
      <c r="C3" s="10"/>
      <c r="D3" s="10"/>
      <c r="E3" s="10"/>
      <c r="F3" s="10"/>
      <c r="G3" s="10"/>
      <c r="H3" s="10"/>
      <c r="I3" s="10"/>
      <c r="J3" s="10"/>
      <c r="K3" s="10"/>
      <c r="L3" s="11"/>
      <c r="AT3" s="8" t="s">
        <v>84</v>
      </c>
    </row>
    <row r="4" spans="1:46" ht="24.95" customHeight="1">
      <c r="B4" s="11"/>
      <c r="D4" s="12" t="s">
        <v>115</v>
      </c>
      <c r="L4" s="11"/>
      <c r="M4" s="91" t="s">
        <v>10</v>
      </c>
      <c r="AT4" s="8" t="s">
        <v>3</v>
      </c>
    </row>
    <row r="5" spans="1:46" ht="6.95" customHeight="1">
      <c r="B5" s="11"/>
      <c r="L5" s="11"/>
    </row>
    <row r="6" spans="1:46" ht="12" customHeight="1">
      <c r="B6" s="11"/>
      <c r="D6" s="17" t="s">
        <v>15</v>
      </c>
      <c r="L6" s="11"/>
    </row>
    <row r="7" spans="1:46" ht="16.5" customHeight="1">
      <c r="B7" s="11"/>
      <c r="E7" s="258" t="str">
        <f>'Rekapitulace stavby'!K6</f>
        <v>SPŠ stavební Pardubice - rekonstrukce domova mládeže DM4</v>
      </c>
      <c r="F7" s="259"/>
      <c r="G7" s="259"/>
      <c r="H7" s="259"/>
      <c r="L7" s="11"/>
    </row>
    <row r="8" spans="1:46" ht="12" customHeight="1">
      <c r="B8" s="11"/>
      <c r="D8" s="17" t="s">
        <v>116</v>
      </c>
      <c r="L8" s="11"/>
    </row>
    <row r="9" spans="1:46" s="25" customFormat="1" ht="16.5" customHeight="1">
      <c r="A9" s="21"/>
      <c r="B9" s="22"/>
      <c r="C9" s="21"/>
      <c r="D9" s="21"/>
      <c r="E9" s="258" t="s">
        <v>1978</v>
      </c>
      <c r="F9" s="257"/>
      <c r="G9" s="257"/>
      <c r="H9" s="257"/>
      <c r="I9" s="21"/>
      <c r="J9" s="21"/>
      <c r="K9" s="21"/>
      <c r="L9" s="32"/>
      <c r="S9" s="21"/>
      <c r="T9" s="21"/>
      <c r="U9" s="21"/>
      <c r="V9" s="21"/>
      <c r="W9" s="21"/>
      <c r="X9" s="21"/>
      <c r="Y9" s="21"/>
      <c r="Z9" s="21"/>
      <c r="AA9" s="21"/>
      <c r="AB9" s="21"/>
      <c r="AC9" s="21"/>
      <c r="AD9" s="21"/>
      <c r="AE9" s="21"/>
    </row>
    <row r="10" spans="1:46" s="25" customFormat="1" ht="12" customHeight="1">
      <c r="A10" s="21"/>
      <c r="B10" s="22"/>
      <c r="C10" s="21"/>
      <c r="D10" s="17" t="s">
        <v>1979</v>
      </c>
      <c r="E10" s="21"/>
      <c r="F10" s="21"/>
      <c r="G10" s="21"/>
      <c r="H10" s="21"/>
      <c r="I10" s="21"/>
      <c r="J10" s="21"/>
      <c r="K10" s="21"/>
      <c r="L10" s="32"/>
      <c r="S10" s="21"/>
      <c r="T10" s="21"/>
      <c r="U10" s="21"/>
      <c r="V10" s="21"/>
      <c r="W10" s="21"/>
      <c r="X10" s="21"/>
      <c r="Y10" s="21"/>
      <c r="Z10" s="21"/>
      <c r="AA10" s="21"/>
      <c r="AB10" s="21"/>
      <c r="AC10" s="21"/>
      <c r="AD10" s="21"/>
      <c r="AE10" s="21"/>
    </row>
    <row r="11" spans="1:46" s="25" customFormat="1" ht="16.5" customHeight="1">
      <c r="A11" s="21"/>
      <c r="B11" s="22"/>
      <c r="C11" s="21"/>
      <c r="D11" s="21"/>
      <c r="E11" s="239" t="s">
        <v>2142</v>
      </c>
      <c r="F11" s="257"/>
      <c r="G11" s="257"/>
      <c r="H11" s="257"/>
      <c r="I11" s="21"/>
      <c r="J11" s="21"/>
      <c r="K11" s="21"/>
      <c r="L11" s="32"/>
      <c r="S11" s="21"/>
      <c r="T11" s="21"/>
      <c r="U11" s="21"/>
      <c r="V11" s="21"/>
      <c r="W11" s="21"/>
      <c r="X11" s="21"/>
      <c r="Y11" s="21"/>
      <c r="Z11" s="21"/>
      <c r="AA11" s="21"/>
      <c r="AB11" s="21"/>
      <c r="AC11" s="21"/>
      <c r="AD11" s="21"/>
      <c r="AE11" s="21"/>
    </row>
    <row r="12" spans="1:46" s="25" customFormat="1">
      <c r="A12" s="21"/>
      <c r="B12" s="22"/>
      <c r="C12" s="21"/>
      <c r="D12" s="21"/>
      <c r="E12" s="21"/>
      <c r="F12" s="21"/>
      <c r="G12" s="21"/>
      <c r="H12" s="21"/>
      <c r="I12" s="21"/>
      <c r="J12" s="21"/>
      <c r="K12" s="21"/>
      <c r="L12" s="32"/>
      <c r="S12" s="21"/>
      <c r="T12" s="21"/>
      <c r="U12" s="21"/>
      <c r="V12" s="21"/>
      <c r="W12" s="21"/>
      <c r="X12" s="21"/>
      <c r="Y12" s="21"/>
      <c r="Z12" s="21"/>
      <c r="AA12" s="21"/>
      <c r="AB12" s="21"/>
      <c r="AC12" s="21"/>
      <c r="AD12" s="21"/>
      <c r="AE12" s="21"/>
    </row>
    <row r="13" spans="1:46" s="25" customFormat="1" ht="12" customHeight="1">
      <c r="A13" s="21"/>
      <c r="B13" s="22"/>
      <c r="C13" s="21"/>
      <c r="D13" s="17" t="s">
        <v>17</v>
      </c>
      <c r="E13" s="21"/>
      <c r="F13" s="18" t="s">
        <v>1</v>
      </c>
      <c r="G13" s="21"/>
      <c r="H13" s="21"/>
      <c r="I13" s="17" t="s">
        <v>18</v>
      </c>
      <c r="J13" s="18" t="s">
        <v>1</v>
      </c>
      <c r="K13" s="21"/>
      <c r="L13" s="32"/>
      <c r="S13" s="21"/>
      <c r="T13" s="21"/>
      <c r="U13" s="21"/>
      <c r="V13" s="21"/>
      <c r="W13" s="21"/>
      <c r="X13" s="21"/>
      <c r="Y13" s="21"/>
      <c r="Z13" s="21"/>
      <c r="AA13" s="21"/>
      <c r="AB13" s="21"/>
      <c r="AC13" s="21"/>
      <c r="AD13" s="21"/>
      <c r="AE13" s="21"/>
    </row>
    <row r="14" spans="1:46" s="25" customFormat="1" ht="12" customHeight="1">
      <c r="A14" s="21"/>
      <c r="B14" s="22"/>
      <c r="C14" s="21"/>
      <c r="D14" s="17" t="s">
        <v>19</v>
      </c>
      <c r="E14" s="21"/>
      <c r="F14" s="18" t="s">
        <v>33</v>
      </c>
      <c r="G14" s="21"/>
      <c r="H14" s="21"/>
      <c r="I14" s="17" t="s">
        <v>21</v>
      </c>
      <c r="J14" s="92" t="str">
        <f>'Rekapitulace stavby'!AN8</f>
        <v>22. 9. 2020</v>
      </c>
      <c r="K14" s="21"/>
      <c r="L14" s="32"/>
      <c r="S14" s="21"/>
      <c r="T14" s="21"/>
      <c r="U14" s="21"/>
      <c r="V14" s="21"/>
      <c r="W14" s="21"/>
      <c r="X14" s="21"/>
      <c r="Y14" s="21"/>
      <c r="Z14" s="21"/>
      <c r="AA14" s="21"/>
      <c r="AB14" s="21"/>
      <c r="AC14" s="21"/>
      <c r="AD14" s="21"/>
      <c r="AE14" s="21"/>
    </row>
    <row r="15" spans="1:46" s="25" customFormat="1" ht="10.7" customHeight="1">
      <c r="A15" s="21"/>
      <c r="B15" s="22"/>
      <c r="C15" s="21"/>
      <c r="D15" s="21"/>
      <c r="E15" s="21"/>
      <c r="F15" s="21"/>
      <c r="G15" s="21"/>
      <c r="H15" s="21"/>
      <c r="I15" s="21"/>
      <c r="J15" s="21"/>
      <c r="K15" s="21"/>
      <c r="L15" s="32"/>
      <c r="S15" s="21"/>
      <c r="T15" s="21"/>
      <c r="U15" s="21"/>
      <c r="V15" s="21"/>
      <c r="W15" s="21"/>
      <c r="X15" s="21"/>
      <c r="Y15" s="21"/>
      <c r="Z15" s="21"/>
      <c r="AA15" s="21"/>
      <c r="AB15" s="21"/>
      <c r="AC15" s="21"/>
      <c r="AD15" s="21"/>
      <c r="AE15" s="21"/>
    </row>
    <row r="16" spans="1:46" s="25" customFormat="1" ht="12" customHeight="1">
      <c r="A16" s="21"/>
      <c r="B16" s="22"/>
      <c r="C16" s="21"/>
      <c r="D16" s="17" t="s">
        <v>23</v>
      </c>
      <c r="E16" s="21"/>
      <c r="F16" s="21"/>
      <c r="G16" s="21"/>
      <c r="H16" s="21"/>
      <c r="I16" s="17" t="s">
        <v>24</v>
      </c>
      <c r="J16" s="18" t="str">
        <f>IF('Rekapitulace stavby'!AN10="","",'Rekapitulace stavby'!AN10)</f>
        <v/>
      </c>
      <c r="K16" s="21"/>
      <c r="L16" s="32"/>
      <c r="S16" s="21"/>
      <c r="T16" s="21"/>
      <c r="U16" s="21"/>
      <c r="V16" s="21"/>
      <c r="W16" s="21"/>
      <c r="X16" s="21"/>
      <c r="Y16" s="21"/>
      <c r="Z16" s="21"/>
      <c r="AA16" s="21"/>
      <c r="AB16" s="21"/>
      <c r="AC16" s="21"/>
      <c r="AD16" s="21"/>
      <c r="AE16" s="21"/>
    </row>
    <row r="17" spans="1:31" s="25" customFormat="1" ht="18" customHeight="1">
      <c r="A17" s="21"/>
      <c r="B17" s="22"/>
      <c r="C17" s="21"/>
      <c r="D17" s="21"/>
      <c r="E17" s="18" t="str">
        <f>IF('Rekapitulace stavby'!E11="","",'Rekapitulace stavby'!E11)</f>
        <v>Pardubický kraj</v>
      </c>
      <c r="F17" s="21"/>
      <c r="G17" s="21"/>
      <c r="H17" s="21"/>
      <c r="I17" s="17" t="s">
        <v>26</v>
      </c>
      <c r="J17" s="18" t="str">
        <f>IF('Rekapitulace stavby'!AN11="","",'Rekapitulace stavby'!AN11)</f>
        <v/>
      </c>
      <c r="K17" s="21"/>
      <c r="L17" s="32"/>
      <c r="S17" s="21"/>
      <c r="T17" s="21"/>
      <c r="U17" s="21"/>
      <c r="V17" s="21"/>
      <c r="W17" s="21"/>
      <c r="X17" s="21"/>
      <c r="Y17" s="21"/>
      <c r="Z17" s="21"/>
      <c r="AA17" s="21"/>
      <c r="AB17" s="21"/>
      <c r="AC17" s="21"/>
      <c r="AD17" s="21"/>
      <c r="AE17" s="21"/>
    </row>
    <row r="18" spans="1:31" s="25" customFormat="1" ht="6.95" customHeight="1">
      <c r="A18" s="21"/>
      <c r="B18" s="22"/>
      <c r="C18" s="21"/>
      <c r="D18" s="21"/>
      <c r="E18" s="21"/>
      <c r="F18" s="21"/>
      <c r="G18" s="21"/>
      <c r="H18" s="21"/>
      <c r="I18" s="21"/>
      <c r="J18" s="21"/>
      <c r="K18" s="21"/>
      <c r="L18" s="32"/>
      <c r="S18" s="21"/>
      <c r="T18" s="21"/>
      <c r="U18" s="21"/>
      <c r="V18" s="21"/>
      <c r="W18" s="21"/>
      <c r="X18" s="21"/>
      <c r="Y18" s="21"/>
      <c r="Z18" s="21"/>
      <c r="AA18" s="21"/>
      <c r="AB18" s="21"/>
      <c r="AC18" s="21"/>
      <c r="AD18" s="21"/>
      <c r="AE18" s="21"/>
    </row>
    <row r="19" spans="1:31" s="25" customFormat="1" ht="12" customHeight="1">
      <c r="A19" s="21"/>
      <c r="B19" s="22"/>
      <c r="C19" s="21"/>
      <c r="D19" s="17" t="s">
        <v>27</v>
      </c>
      <c r="E19" s="21"/>
      <c r="F19" s="21"/>
      <c r="G19" s="21"/>
      <c r="H19" s="21"/>
      <c r="I19" s="17" t="s">
        <v>24</v>
      </c>
      <c r="J19" s="5" t="str">
        <f>'Rekapitulace stavby'!AN13</f>
        <v>Vyplň údaj</v>
      </c>
      <c r="K19" s="21"/>
      <c r="L19" s="32"/>
      <c r="S19" s="21"/>
      <c r="T19" s="21"/>
      <c r="U19" s="21"/>
      <c r="V19" s="21"/>
      <c r="W19" s="21"/>
      <c r="X19" s="21"/>
      <c r="Y19" s="21"/>
      <c r="Z19" s="21"/>
      <c r="AA19" s="21"/>
      <c r="AB19" s="21"/>
      <c r="AC19" s="21"/>
      <c r="AD19" s="21"/>
      <c r="AE19" s="21"/>
    </row>
    <row r="20" spans="1:31" s="25" customFormat="1" ht="18" customHeight="1">
      <c r="A20" s="21"/>
      <c r="B20" s="22"/>
      <c r="C20" s="21"/>
      <c r="D20" s="21"/>
      <c r="E20" s="260" t="str">
        <f>'Rekapitulace stavby'!E14</f>
        <v>Vyplň údaj</v>
      </c>
      <c r="F20" s="261"/>
      <c r="G20" s="261"/>
      <c r="H20" s="261"/>
      <c r="I20" s="17" t="s">
        <v>26</v>
      </c>
      <c r="J20" s="5" t="str">
        <f>'Rekapitulace stavby'!AN14</f>
        <v>Vyplň údaj</v>
      </c>
      <c r="K20" s="21"/>
      <c r="L20" s="32"/>
      <c r="S20" s="21"/>
      <c r="T20" s="21"/>
      <c r="U20" s="21"/>
      <c r="V20" s="21"/>
      <c r="W20" s="21"/>
      <c r="X20" s="21"/>
      <c r="Y20" s="21"/>
      <c r="Z20" s="21"/>
      <c r="AA20" s="21"/>
      <c r="AB20" s="21"/>
      <c r="AC20" s="21"/>
      <c r="AD20" s="21"/>
      <c r="AE20" s="21"/>
    </row>
    <row r="21" spans="1:31" s="25" customFormat="1" ht="6.95" customHeight="1">
      <c r="A21" s="21"/>
      <c r="B21" s="22"/>
      <c r="C21" s="21"/>
      <c r="D21" s="21"/>
      <c r="E21" s="21"/>
      <c r="F21" s="21"/>
      <c r="G21" s="21"/>
      <c r="H21" s="21"/>
      <c r="I21" s="21"/>
      <c r="J21" s="21"/>
      <c r="K21" s="21"/>
      <c r="L21" s="32"/>
      <c r="S21" s="21"/>
      <c r="T21" s="21"/>
      <c r="U21" s="21"/>
      <c r="V21" s="21"/>
      <c r="W21" s="21"/>
      <c r="X21" s="21"/>
      <c r="Y21" s="21"/>
      <c r="Z21" s="21"/>
      <c r="AA21" s="21"/>
      <c r="AB21" s="21"/>
      <c r="AC21" s="21"/>
      <c r="AD21" s="21"/>
      <c r="AE21" s="21"/>
    </row>
    <row r="22" spans="1:31" s="25" customFormat="1" ht="12" customHeight="1">
      <c r="A22" s="21"/>
      <c r="B22" s="22"/>
      <c r="C22" s="21"/>
      <c r="D22" s="17" t="s">
        <v>29</v>
      </c>
      <c r="E22" s="21"/>
      <c r="F22" s="21"/>
      <c r="G22" s="21"/>
      <c r="H22" s="21"/>
      <c r="I22" s="17" t="s">
        <v>24</v>
      </c>
      <c r="J22" s="18" t="str">
        <f>IF('Rekapitulace stavby'!AN16="","",'Rekapitulace stavby'!AN16)</f>
        <v/>
      </c>
      <c r="K22" s="21"/>
      <c r="L22" s="32"/>
      <c r="S22" s="21"/>
      <c r="T22" s="21"/>
      <c r="U22" s="21"/>
      <c r="V22" s="21"/>
      <c r="W22" s="21"/>
      <c r="X22" s="21"/>
      <c r="Y22" s="21"/>
      <c r="Z22" s="21"/>
      <c r="AA22" s="21"/>
      <c r="AB22" s="21"/>
      <c r="AC22" s="21"/>
      <c r="AD22" s="21"/>
      <c r="AE22" s="21"/>
    </row>
    <row r="23" spans="1:31" s="25" customFormat="1" ht="18" customHeight="1">
      <c r="A23" s="21"/>
      <c r="B23" s="22"/>
      <c r="C23" s="21"/>
      <c r="D23" s="21"/>
      <c r="E23" s="18" t="str">
        <f>IF('Rekapitulace stavby'!E17="","",'Rekapitulace stavby'!E17)</f>
        <v>astalon s.r.o. Pardubice</v>
      </c>
      <c r="F23" s="21"/>
      <c r="G23" s="21"/>
      <c r="H23" s="21"/>
      <c r="I23" s="17" t="s">
        <v>26</v>
      </c>
      <c r="J23" s="18" t="str">
        <f>IF('Rekapitulace stavby'!AN17="","",'Rekapitulace stavby'!AN17)</f>
        <v/>
      </c>
      <c r="K23" s="21"/>
      <c r="L23" s="32"/>
      <c r="S23" s="21"/>
      <c r="T23" s="21"/>
      <c r="U23" s="21"/>
      <c r="V23" s="21"/>
      <c r="W23" s="21"/>
      <c r="X23" s="21"/>
      <c r="Y23" s="21"/>
      <c r="Z23" s="21"/>
      <c r="AA23" s="21"/>
      <c r="AB23" s="21"/>
      <c r="AC23" s="21"/>
      <c r="AD23" s="21"/>
      <c r="AE23" s="21"/>
    </row>
    <row r="24" spans="1:31" s="25" customFormat="1" ht="6.95" customHeight="1">
      <c r="A24" s="21"/>
      <c r="B24" s="22"/>
      <c r="C24" s="21"/>
      <c r="D24" s="21"/>
      <c r="E24" s="21"/>
      <c r="F24" s="21"/>
      <c r="G24" s="21"/>
      <c r="H24" s="21"/>
      <c r="I24" s="21"/>
      <c r="J24" s="21"/>
      <c r="K24" s="21"/>
      <c r="L24" s="32"/>
      <c r="S24" s="21"/>
      <c r="T24" s="21"/>
      <c r="U24" s="21"/>
      <c r="V24" s="21"/>
      <c r="W24" s="21"/>
      <c r="X24" s="21"/>
      <c r="Y24" s="21"/>
      <c r="Z24" s="21"/>
      <c r="AA24" s="21"/>
      <c r="AB24" s="21"/>
      <c r="AC24" s="21"/>
      <c r="AD24" s="21"/>
      <c r="AE24" s="21"/>
    </row>
    <row r="25" spans="1:31" s="25" customFormat="1" ht="12" customHeight="1">
      <c r="A25" s="21"/>
      <c r="B25" s="22"/>
      <c r="C25" s="21"/>
      <c r="D25" s="17" t="s">
        <v>32</v>
      </c>
      <c r="E25" s="21"/>
      <c r="F25" s="21"/>
      <c r="G25" s="21"/>
      <c r="H25" s="21"/>
      <c r="I25" s="17" t="s">
        <v>24</v>
      </c>
      <c r="J25" s="18" t="str">
        <f>IF('Rekapitulace stavby'!AN19="","",'Rekapitulace stavby'!AN19)</f>
        <v/>
      </c>
      <c r="K25" s="21"/>
      <c r="L25" s="32"/>
      <c r="S25" s="21"/>
      <c r="T25" s="21"/>
      <c r="U25" s="21"/>
      <c r="V25" s="21"/>
      <c r="W25" s="21"/>
      <c r="X25" s="21"/>
      <c r="Y25" s="21"/>
      <c r="Z25" s="21"/>
      <c r="AA25" s="21"/>
      <c r="AB25" s="21"/>
      <c r="AC25" s="21"/>
      <c r="AD25" s="21"/>
      <c r="AE25" s="21"/>
    </row>
    <row r="26" spans="1:31" s="25" customFormat="1" ht="18" customHeight="1">
      <c r="A26" s="21"/>
      <c r="B26" s="22"/>
      <c r="C26" s="21"/>
      <c r="D26" s="21"/>
      <c r="E26" s="18" t="str">
        <f>IF('Rekapitulace stavby'!E20="","",'Rekapitulace stavby'!E20)</f>
        <v xml:space="preserve"> </v>
      </c>
      <c r="F26" s="21"/>
      <c r="G26" s="21"/>
      <c r="H26" s="21"/>
      <c r="I26" s="17" t="s">
        <v>26</v>
      </c>
      <c r="J26" s="18" t="str">
        <f>IF('Rekapitulace stavby'!AN20="","",'Rekapitulace stavby'!AN20)</f>
        <v/>
      </c>
      <c r="K26" s="21"/>
      <c r="L26" s="32"/>
      <c r="S26" s="21"/>
      <c r="T26" s="21"/>
      <c r="U26" s="21"/>
      <c r="V26" s="21"/>
      <c r="W26" s="21"/>
      <c r="X26" s="21"/>
      <c r="Y26" s="21"/>
      <c r="Z26" s="21"/>
      <c r="AA26" s="21"/>
      <c r="AB26" s="21"/>
      <c r="AC26" s="21"/>
      <c r="AD26" s="21"/>
      <c r="AE26" s="21"/>
    </row>
    <row r="27" spans="1:31" s="25" customFormat="1" ht="6.95" customHeight="1">
      <c r="A27" s="21"/>
      <c r="B27" s="22"/>
      <c r="C27" s="21"/>
      <c r="D27" s="21"/>
      <c r="E27" s="21"/>
      <c r="F27" s="21"/>
      <c r="G27" s="21"/>
      <c r="H27" s="21"/>
      <c r="I27" s="21"/>
      <c r="J27" s="21"/>
      <c r="K27" s="21"/>
      <c r="L27" s="32"/>
      <c r="S27" s="21"/>
      <c r="T27" s="21"/>
      <c r="U27" s="21"/>
      <c r="V27" s="21"/>
      <c r="W27" s="21"/>
      <c r="X27" s="21"/>
      <c r="Y27" s="21"/>
      <c r="Z27" s="21"/>
      <c r="AA27" s="21"/>
      <c r="AB27" s="21"/>
      <c r="AC27" s="21"/>
      <c r="AD27" s="21"/>
      <c r="AE27" s="21"/>
    </row>
    <row r="28" spans="1:31" s="25" customFormat="1" ht="12" customHeight="1">
      <c r="A28" s="21"/>
      <c r="B28" s="22"/>
      <c r="C28" s="21"/>
      <c r="D28" s="17" t="s">
        <v>34</v>
      </c>
      <c r="E28" s="21"/>
      <c r="F28" s="21"/>
      <c r="G28" s="21"/>
      <c r="H28" s="21"/>
      <c r="I28" s="21"/>
      <c r="J28" s="21"/>
      <c r="K28" s="21"/>
      <c r="L28" s="32"/>
      <c r="S28" s="21"/>
      <c r="T28" s="21"/>
      <c r="U28" s="21"/>
      <c r="V28" s="21"/>
      <c r="W28" s="21"/>
      <c r="X28" s="21"/>
      <c r="Y28" s="21"/>
      <c r="Z28" s="21"/>
      <c r="AA28" s="21"/>
      <c r="AB28" s="21"/>
      <c r="AC28" s="21"/>
      <c r="AD28" s="21"/>
      <c r="AE28" s="21"/>
    </row>
    <row r="29" spans="1:31" s="96" customFormat="1" ht="16.5" customHeight="1">
      <c r="A29" s="93"/>
      <c r="B29" s="94"/>
      <c r="C29" s="93"/>
      <c r="D29" s="93"/>
      <c r="E29" s="251" t="s">
        <v>1</v>
      </c>
      <c r="F29" s="251"/>
      <c r="G29" s="251"/>
      <c r="H29" s="251"/>
      <c r="I29" s="93"/>
      <c r="J29" s="93"/>
      <c r="K29" s="93"/>
      <c r="L29" s="95"/>
      <c r="S29" s="93"/>
      <c r="T29" s="93"/>
      <c r="U29" s="93"/>
      <c r="V29" s="93"/>
      <c r="W29" s="93"/>
      <c r="X29" s="93"/>
      <c r="Y29" s="93"/>
      <c r="Z29" s="93"/>
      <c r="AA29" s="93"/>
      <c r="AB29" s="93"/>
      <c r="AC29" s="93"/>
      <c r="AD29" s="93"/>
      <c r="AE29" s="93"/>
    </row>
    <row r="30" spans="1:31" s="25" customFormat="1" ht="6.95" customHeight="1">
      <c r="A30" s="21"/>
      <c r="B30" s="22"/>
      <c r="C30" s="21"/>
      <c r="D30" s="21"/>
      <c r="E30" s="21"/>
      <c r="F30" s="21"/>
      <c r="G30" s="21"/>
      <c r="H30" s="21"/>
      <c r="I30" s="21"/>
      <c r="J30" s="21"/>
      <c r="K30" s="21"/>
      <c r="L30" s="32"/>
      <c r="S30" s="21"/>
      <c r="T30" s="21"/>
      <c r="U30" s="21"/>
      <c r="V30" s="21"/>
      <c r="W30" s="21"/>
      <c r="X30" s="21"/>
      <c r="Y30" s="21"/>
      <c r="Z30" s="21"/>
      <c r="AA30" s="21"/>
      <c r="AB30" s="21"/>
      <c r="AC30" s="21"/>
      <c r="AD30" s="21"/>
      <c r="AE30" s="21"/>
    </row>
    <row r="31" spans="1:31" s="25" customFormat="1" ht="6.95" customHeight="1">
      <c r="A31" s="21"/>
      <c r="B31" s="22"/>
      <c r="C31" s="21"/>
      <c r="D31" s="57"/>
      <c r="E31" s="57"/>
      <c r="F31" s="57"/>
      <c r="G31" s="57"/>
      <c r="H31" s="57"/>
      <c r="I31" s="57"/>
      <c r="J31" s="57"/>
      <c r="K31" s="57"/>
      <c r="L31" s="32"/>
      <c r="S31" s="21"/>
      <c r="T31" s="21"/>
      <c r="U31" s="21"/>
      <c r="V31" s="21"/>
      <c r="W31" s="21"/>
      <c r="X31" s="21"/>
      <c r="Y31" s="21"/>
      <c r="Z31" s="21"/>
      <c r="AA31" s="21"/>
      <c r="AB31" s="21"/>
      <c r="AC31" s="21"/>
      <c r="AD31" s="21"/>
      <c r="AE31" s="21"/>
    </row>
    <row r="32" spans="1:31" s="25" customFormat="1" ht="25.35" customHeight="1">
      <c r="A32" s="21"/>
      <c r="B32" s="22"/>
      <c r="C32" s="21"/>
      <c r="D32" s="97" t="s">
        <v>35</v>
      </c>
      <c r="E32" s="21"/>
      <c r="F32" s="21"/>
      <c r="G32" s="21"/>
      <c r="H32" s="21"/>
      <c r="I32" s="21"/>
      <c r="J32" s="98">
        <f>ROUND(J123, 2)</f>
        <v>0</v>
      </c>
      <c r="K32" s="21"/>
      <c r="L32" s="32"/>
      <c r="S32" s="21"/>
      <c r="T32" s="21"/>
      <c r="U32" s="21"/>
      <c r="V32" s="21"/>
      <c r="W32" s="21"/>
      <c r="X32" s="21"/>
      <c r="Y32" s="21"/>
      <c r="Z32" s="21"/>
      <c r="AA32" s="21"/>
      <c r="AB32" s="21"/>
      <c r="AC32" s="21"/>
      <c r="AD32" s="21"/>
      <c r="AE32" s="21"/>
    </row>
    <row r="33" spans="1:31" s="25" customFormat="1" ht="6.95" customHeight="1">
      <c r="A33" s="21"/>
      <c r="B33" s="22"/>
      <c r="C33" s="21"/>
      <c r="D33" s="57"/>
      <c r="E33" s="57"/>
      <c r="F33" s="57"/>
      <c r="G33" s="57"/>
      <c r="H33" s="57"/>
      <c r="I33" s="57"/>
      <c r="J33" s="57"/>
      <c r="K33" s="57"/>
      <c r="L33" s="32"/>
      <c r="S33" s="21"/>
      <c r="T33" s="21"/>
      <c r="U33" s="21"/>
      <c r="V33" s="21"/>
      <c r="W33" s="21"/>
      <c r="X33" s="21"/>
      <c r="Y33" s="21"/>
      <c r="Z33" s="21"/>
      <c r="AA33" s="21"/>
      <c r="AB33" s="21"/>
      <c r="AC33" s="21"/>
      <c r="AD33" s="21"/>
      <c r="AE33" s="21"/>
    </row>
    <row r="34" spans="1:31" s="25" customFormat="1" ht="14.45" customHeight="1">
      <c r="A34" s="21"/>
      <c r="B34" s="22"/>
      <c r="C34" s="21"/>
      <c r="D34" s="21"/>
      <c r="E34" s="21"/>
      <c r="F34" s="99" t="s">
        <v>37</v>
      </c>
      <c r="G34" s="21"/>
      <c r="H34" s="21"/>
      <c r="I34" s="99" t="s">
        <v>36</v>
      </c>
      <c r="J34" s="99" t="s">
        <v>38</v>
      </c>
      <c r="K34" s="21"/>
      <c r="L34" s="32"/>
      <c r="S34" s="21"/>
      <c r="T34" s="21"/>
      <c r="U34" s="21"/>
      <c r="V34" s="21"/>
      <c r="W34" s="21"/>
      <c r="X34" s="21"/>
      <c r="Y34" s="21"/>
      <c r="Z34" s="21"/>
      <c r="AA34" s="21"/>
      <c r="AB34" s="21"/>
      <c r="AC34" s="21"/>
      <c r="AD34" s="21"/>
      <c r="AE34" s="21"/>
    </row>
    <row r="35" spans="1:31" s="25" customFormat="1" ht="14.45" customHeight="1">
      <c r="A35" s="21"/>
      <c r="B35" s="22"/>
      <c r="C35" s="21"/>
      <c r="D35" s="100" t="s">
        <v>39</v>
      </c>
      <c r="E35" s="17" t="s">
        <v>40</v>
      </c>
      <c r="F35" s="101">
        <f>ROUND((SUM(BE123:BE148)),  2)</f>
        <v>0</v>
      </c>
      <c r="G35" s="21"/>
      <c r="H35" s="21"/>
      <c r="I35" s="102">
        <v>0.21</v>
      </c>
      <c r="J35" s="101">
        <f>ROUND(((SUM(BE123:BE148))*I35),  2)</f>
        <v>0</v>
      </c>
      <c r="K35" s="21"/>
      <c r="L35" s="32"/>
      <c r="S35" s="21"/>
      <c r="T35" s="21"/>
      <c r="U35" s="21"/>
      <c r="V35" s="21"/>
      <c r="W35" s="21"/>
      <c r="X35" s="21"/>
      <c r="Y35" s="21"/>
      <c r="Z35" s="21"/>
      <c r="AA35" s="21"/>
      <c r="AB35" s="21"/>
      <c r="AC35" s="21"/>
      <c r="AD35" s="21"/>
      <c r="AE35" s="21"/>
    </row>
    <row r="36" spans="1:31" s="25" customFormat="1" ht="14.45" customHeight="1">
      <c r="A36" s="21"/>
      <c r="B36" s="22"/>
      <c r="C36" s="21"/>
      <c r="D36" s="21"/>
      <c r="E36" s="17" t="s">
        <v>41</v>
      </c>
      <c r="F36" s="101">
        <f>ROUND((SUM(BF123:BF148)),  2)</f>
        <v>0</v>
      </c>
      <c r="G36" s="21"/>
      <c r="H36" s="21"/>
      <c r="I36" s="102">
        <v>0.15</v>
      </c>
      <c r="J36" s="101">
        <f>ROUND(((SUM(BF123:BF148))*I36),  2)</f>
        <v>0</v>
      </c>
      <c r="K36" s="21"/>
      <c r="L36" s="32"/>
      <c r="S36" s="21"/>
      <c r="T36" s="21"/>
      <c r="U36" s="21"/>
      <c r="V36" s="21"/>
      <c r="W36" s="21"/>
      <c r="X36" s="21"/>
      <c r="Y36" s="21"/>
      <c r="Z36" s="21"/>
      <c r="AA36" s="21"/>
      <c r="AB36" s="21"/>
      <c r="AC36" s="21"/>
      <c r="AD36" s="21"/>
      <c r="AE36" s="21"/>
    </row>
    <row r="37" spans="1:31" s="25" customFormat="1" ht="14.45" hidden="1" customHeight="1">
      <c r="A37" s="21"/>
      <c r="B37" s="22"/>
      <c r="C37" s="21"/>
      <c r="D37" s="21"/>
      <c r="E37" s="17" t="s">
        <v>42</v>
      </c>
      <c r="F37" s="101">
        <f>ROUND((SUM(BG123:BG148)),  2)</f>
        <v>0</v>
      </c>
      <c r="G37" s="21"/>
      <c r="H37" s="21"/>
      <c r="I37" s="102">
        <v>0.21</v>
      </c>
      <c r="J37" s="101">
        <f>0</f>
        <v>0</v>
      </c>
      <c r="K37" s="21"/>
      <c r="L37" s="32"/>
      <c r="S37" s="21"/>
      <c r="T37" s="21"/>
      <c r="U37" s="21"/>
      <c r="V37" s="21"/>
      <c r="W37" s="21"/>
      <c r="X37" s="21"/>
      <c r="Y37" s="21"/>
      <c r="Z37" s="21"/>
      <c r="AA37" s="21"/>
      <c r="AB37" s="21"/>
      <c r="AC37" s="21"/>
      <c r="AD37" s="21"/>
      <c r="AE37" s="21"/>
    </row>
    <row r="38" spans="1:31" s="25" customFormat="1" ht="14.45" hidden="1" customHeight="1">
      <c r="A38" s="21"/>
      <c r="B38" s="22"/>
      <c r="C38" s="21"/>
      <c r="D38" s="21"/>
      <c r="E38" s="17" t="s">
        <v>43</v>
      </c>
      <c r="F38" s="101">
        <f>ROUND((SUM(BH123:BH148)),  2)</f>
        <v>0</v>
      </c>
      <c r="G38" s="21"/>
      <c r="H38" s="21"/>
      <c r="I38" s="102">
        <v>0.15</v>
      </c>
      <c r="J38" s="101">
        <f>0</f>
        <v>0</v>
      </c>
      <c r="K38" s="21"/>
      <c r="L38" s="32"/>
      <c r="S38" s="21"/>
      <c r="T38" s="21"/>
      <c r="U38" s="21"/>
      <c r="V38" s="21"/>
      <c r="W38" s="21"/>
      <c r="X38" s="21"/>
      <c r="Y38" s="21"/>
      <c r="Z38" s="21"/>
      <c r="AA38" s="21"/>
      <c r="AB38" s="21"/>
      <c r="AC38" s="21"/>
      <c r="AD38" s="21"/>
      <c r="AE38" s="21"/>
    </row>
    <row r="39" spans="1:31" s="25" customFormat="1" ht="14.45" hidden="1" customHeight="1">
      <c r="A39" s="21"/>
      <c r="B39" s="22"/>
      <c r="C39" s="21"/>
      <c r="D39" s="21"/>
      <c r="E39" s="17" t="s">
        <v>44</v>
      </c>
      <c r="F39" s="101">
        <f>ROUND((SUM(BI123:BI148)),  2)</f>
        <v>0</v>
      </c>
      <c r="G39" s="21"/>
      <c r="H39" s="21"/>
      <c r="I39" s="102">
        <v>0</v>
      </c>
      <c r="J39" s="101">
        <f>0</f>
        <v>0</v>
      </c>
      <c r="K39" s="21"/>
      <c r="L39" s="32"/>
      <c r="S39" s="21"/>
      <c r="T39" s="21"/>
      <c r="U39" s="21"/>
      <c r="V39" s="21"/>
      <c r="W39" s="21"/>
      <c r="X39" s="21"/>
      <c r="Y39" s="21"/>
      <c r="Z39" s="21"/>
      <c r="AA39" s="21"/>
      <c r="AB39" s="21"/>
      <c r="AC39" s="21"/>
      <c r="AD39" s="21"/>
      <c r="AE39" s="21"/>
    </row>
    <row r="40" spans="1:31" s="25" customFormat="1" ht="6.95" customHeight="1">
      <c r="A40" s="21"/>
      <c r="B40" s="22"/>
      <c r="C40" s="21"/>
      <c r="D40" s="21"/>
      <c r="E40" s="21"/>
      <c r="F40" s="21"/>
      <c r="G40" s="21"/>
      <c r="H40" s="21"/>
      <c r="I40" s="21"/>
      <c r="J40" s="21"/>
      <c r="K40" s="21"/>
      <c r="L40" s="32"/>
      <c r="S40" s="21"/>
      <c r="T40" s="21"/>
      <c r="U40" s="21"/>
      <c r="V40" s="21"/>
      <c r="W40" s="21"/>
      <c r="X40" s="21"/>
      <c r="Y40" s="21"/>
      <c r="Z40" s="21"/>
      <c r="AA40" s="21"/>
      <c r="AB40" s="21"/>
      <c r="AC40" s="21"/>
      <c r="AD40" s="21"/>
      <c r="AE40" s="21"/>
    </row>
    <row r="41" spans="1:31" s="25" customFormat="1" ht="25.35" customHeight="1">
      <c r="A41" s="21"/>
      <c r="B41" s="22"/>
      <c r="C41" s="103"/>
      <c r="D41" s="104" t="s">
        <v>45</v>
      </c>
      <c r="E41" s="51"/>
      <c r="F41" s="51"/>
      <c r="G41" s="105" t="s">
        <v>46</v>
      </c>
      <c r="H41" s="106" t="s">
        <v>47</v>
      </c>
      <c r="I41" s="51"/>
      <c r="J41" s="107">
        <f>SUM(J32:J39)</f>
        <v>0</v>
      </c>
      <c r="K41" s="108"/>
      <c r="L41" s="32"/>
      <c r="S41" s="21"/>
      <c r="T41" s="21"/>
      <c r="U41" s="21"/>
      <c r="V41" s="21"/>
      <c r="W41" s="21"/>
      <c r="X41" s="21"/>
      <c r="Y41" s="21"/>
      <c r="Z41" s="21"/>
      <c r="AA41" s="21"/>
      <c r="AB41" s="21"/>
      <c r="AC41" s="21"/>
      <c r="AD41" s="21"/>
      <c r="AE41" s="21"/>
    </row>
    <row r="42" spans="1:31" s="25" customFormat="1" ht="14.45" customHeight="1">
      <c r="A42" s="21"/>
      <c r="B42" s="22"/>
      <c r="C42" s="21"/>
      <c r="D42" s="21"/>
      <c r="E42" s="21"/>
      <c r="F42" s="21"/>
      <c r="G42" s="21"/>
      <c r="H42" s="21"/>
      <c r="I42" s="21"/>
      <c r="J42" s="21"/>
      <c r="K42" s="21"/>
      <c r="L42" s="32"/>
      <c r="S42" s="21"/>
      <c r="T42" s="21"/>
      <c r="U42" s="21"/>
      <c r="V42" s="21"/>
      <c r="W42" s="21"/>
      <c r="X42" s="21"/>
      <c r="Y42" s="21"/>
      <c r="Z42" s="21"/>
      <c r="AA42" s="21"/>
      <c r="AB42" s="21"/>
      <c r="AC42" s="21"/>
      <c r="AD42" s="21"/>
      <c r="AE42" s="21"/>
    </row>
    <row r="43" spans="1:31" ht="14.45" customHeight="1">
      <c r="B43" s="11"/>
      <c r="L43" s="11"/>
    </row>
    <row r="44" spans="1:31" ht="14.45" customHeight="1">
      <c r="B44" s="11"/>
      <c r="L44" s="11"/>
    </row>
    <row r="45" spans="1:31" ht="14.45" customHeight="1">
      <c r="B45" s="11"/>
      <c r="L45" s="11"/>
    </row>
    <row r="46" spans="1:31" ht="14.45" customHeight="1">
      <c r="B46" s="11"/>
      <c r="L46" s="11"/>
    </row>
    <row r="47" spans="1:31" ht="14.45" customHeight="1">
      <c r="B47" s="11"/>
      <c r="L47" s="11"/>
    </row>
    <row r="48" spans="1:31" ht="14.45" customHeight="1">
      <c r="B48" s="11"/>
      <c r="L48" s="11"/>
    </row>
    <row r="49" spans="1:31" ht="14.45" customHeight="1">
      <c r="B49" s="11"/>
      <c r="L49" s="11"/>
    </row>
    <row r="50" spans="1:31" s="25" customFormat="1" ht="14.45" customHeight="1">
      <c r="B50" s="32"/>
      <c r="D50" s="33" t="s">
        <v>48</v>
      </c>
      <c r="E50" s="34"/>
      <c r="F50" s="34"/>
      <c r="G50" s="33" t="s">
        <v>49</v>
      </c>
      <c r="H50" s="34"/>
      <c r="I50" s="34"/>
      <c r="J50" s="34"/>
      <c r="K50" s="34"/>
      <c r="L50" s="32"/>
    </row>
    <row r="51" spans="1:31">
      <c r="B51" s="11"/>
      <c r="L51" s="11"/>
    </row>
    <row r="52" spans="1:31">
      <c r="B52" s="11"/>
      <c r="L52" s="11"/>
    </row>
    <row r="53" spans="1:31">
      <c r="B53" s="11"/>
      <c r="L53" s="11"/>
    </row>
    <row r="54" spans="1:31">
      <c r="B54" s="11"/>
      <c r="L54" s="11"/>
    </row>
    <row r="55" spans="1:31">
      <c r="B55" s="11"/>
      <c r="L55" s="11"/>
    </row>
    <row r="56" spans="1:31">
      <c r="B56" s="11"/>
      <c r="L56" s="11"/>
    </row>
    <row r="57" spans="1:31">
      <c r="B57" s="11"/>
      <c r="L57" s="11"/>
    </row>
    <row r="58" spans="1:31">
      <c r="B58" s="11"/>
      <c r="L58" s="11"/>
    </row>
    <row r="59" spans="1:31">
      <c r="B59" s="11"/>
      <c r="L59" s="11"/>
    </row>
    <row r="60" spans="1:31">
      <c r="B60" s="11"/>
      <c r="L60" s="11"/>
    </row>
    <row r="61" spans="1:31" s="25" customFormat="1" ht="12.75">
      <c r="A61" s="21"/>
      <c r="B61" s="22"/>
      <c r="C61" s="21"/>
      <c r="D61" s="35" t="s">
        <v>50</v>
      </c>
      <c r="E61" s="24"/>
      <c r="F61" s="109" t="s">
        <v>51</v>
      </c>
      <c r="G61" s="35" t="s">
        <v>50</v>
      </c>
      <c r="H61" s="24"/>
      <c r="I61" s="24"/>
      <c r="J61" s="110" t="s">
        <v>51</v>
      </c>
      <c r="K61" s="24"/>
      <c r="L61" s="32"/>
      <c r="S61" s="21"/>
      <c r="T61" s="21"/>
      <c r="U61" s="21"/>
      <c r="V61" s="21"/>
      <c r="W61" s="21"/>
      <c r="X61" s="21"/>
      <c r="Y61" s="21"/>
      <c r="Z61" s="21"/>
      <c r="AA61" s="21"/>
      <c r="AB61" s="21"/>
      <c r="AC61" s="21"/>
      <c r="AD61" s="21"/>
      <c r="AE61" s="21"/>
    </row>
    <row r="62" spans="1:31">
      <c r="B62" s="11"/>
      <c r="L62" s="11"/>
    </row>
    <row r="63" spans="1:31">
      <c r="B63" s="11"/>
      <c r="L63" s="11"/>
    </row>
    <row r="64" spans="1:31">
      <c r="B64" s="11"/>
      <c r="L64" s="11"/>
    </row>
    <row r="65" spans="1:31" s="25" customFormat="1" ht="12.75">
      <c r="A65" s="21"/>
      <c r="B65" s="22"/>
      <c r="C65" s="21"/>
      <c r="D65" s="33" t="s">
        <v>52</v>
      </c>
      <c r="E65" s="36"/>
      <c r="F65" s="36"/>
      <c r="G65" s="33" t="s">
        <v>53</v>
      </c>
      <c r="H65" s="36"/>
      <c r="I65" s="36"/>
      <c r="J65" s="36"/>
      <c r="K65" s="36"/>
      <c r="L65" s="32"/>
      <c r="S65" s="21"/>
      <c r="T65" s="21"/>
      <c r="U65" s="21"/>
      <c r="V65" s="21"/>
      <c r="W65" s="21"/>
      <c r="X65" s="21"/>
      <c r="Y65" s="21"/>
      <c r="Z65" s="21"/>
      <c r="AA65" s="21"/>
      <c r="AB65" s="21"/>
      <c r="AC65" s="21"/>
      <c r="AD65" s="21"/>
      <c r="AE65" s="21"/>
    </row>
    <row r="66" spans="1:31">
      <c r="B66" s="11"/>
      <c r="L66" s="11"/>
    </row>
    <row r="67" spans="1:31">
      <c r="B67" s="11"/>
      <c r="L67" s="11"/>
    </row>
    <row r="68" spans="1:31">
      <c r="B68" s="11"/>
      <c r="L68" s="11"/>
    </row>
    <row r="69" spans="1:31">
      <c r="B69" s="11"/>
      <c r="L69" s="11"/>
    </row>
    <row r="70" spans="1:31">
      <c r="B70" s="11"/>
      <c r="L70" s="11"/>
    </row>
    <row r="71" spans="1:31">
      <c r="B71" s="11"/>
      <c r="L71" s="11"/>
    </row>
    <row r="72" spans="1:31">
      <c r="B72" s="11"/>
      <c r="L72" s="11"/>
    </row>
    <row r="73" spans="1:31">
      <c r="B73" s="11"/>
      <c r="L73" s="11"/>
    </row>
    <row r="74" spans="1:31">
      <c r="B74" s="11"/>
      <c r="L74" s="11"/>
    </row>
    <row r="75" spans="1:31">
      <c r="B75" s="11"/>
      <c r="L75" s="11"/>
    </row>
    <row r="76" spans="1:31" s="25" customFormat="1" ht="12.75">
      <c r="A76" s="21"/>
      <c r="B76" s="22"/>
      <c r="C76" s="21"/>
      <c r="D76" s="35" t="s">
        <v>50</v>
      </c>
      <c r="E76" s="24"/>
      <c r="F76" s="109" t="s">
        <v>51</v>
      </c>
      <c r="G76" s="35" t="s">
        <v>50</v>
      </c>
      <c r="H76" s="24"/>
      <c r="I76" s="24"/>
      <c r="J76" s="110" t="s">
        <v>51</v>
      </c>
      <c r="K76" s="24"/>
      <c r="L76" s="32"/>
      <c r="S76" s="21"/>
      <c r="T76" s="21"/>
      <c r="U76" s="21"/>
      <c r="V76" s="21"/>
      <c r="W76" s="21"/>
      <c r="X76" s="21"/>
      <c r="Y76" s="21"/>
      <c r="Z76" s="21"/>
      <c r="AA76" s="21"/>
      <c r="AB76" s="21"/>
      <c r="AC76" s="21"/>
      <c r="AD76" s="21"/>
      <c r="AE76" s="21"/>
    </row>
    <row r="77" spans="1:31" s="25" customFormat="1" ht="14.45" customHeight="1">
      <c r="A77" s="21"/>
      <c r="B77" s="37"/>
      <c r="C77" s="38"/>
      <c r="D77" s="38"/>
      <c r="E77" s="38"/>
      <c r="F77" s="38"/>
      <c r="G77" s="38"/>
      <c r="H77" s="38"/>
      <c r="I77" s="38"/>
      <c r="J77" s="38"/>
      <c r="K77" s="38"/>
      <c r="L77" s="32"/>
      <c r="S77" s="21"/>
      <c r="T77" s="21"/>
      <c r="U77" s="21"/>
      <c r="V77" s="21"/>
      <c r="W77" s="21"/>
      <c r="X77" s="21"/>
      <c r="Y77" s="21"/>
      <c r="Z77" s="21"/>
      <c r="AA77" s="21"/>
      <c r="AB77" s="21"/>
      <c r="AC77" s="21"/>
      <c r="AD77" s="21"/>
      <c r="AE77" s="21"/>
    </row>
    <row r="81" spans="1:31" s="25" customFormat="1" ht="6.95" customHeight="1">
      <c r="A81" s="21"/>
      <c r="B81" s="39"/>
      <c r="C81" s="40"/>
      <c r="D81" s="40"/>
      <c r="E81" s="40"/>
      <c r="F81" s="40"/>
      <c r="G81" s="40"/>
      <c r="H81" s="40"/>
      <c r="I81" s="40"/>
      <c r="J81" s="40"/>
      <c r="K81" s="40"/>
      <c r="L81" s="32"/>
      <c r="S81" s="21"/>
      <c r="T81" s="21"/>
      <c r="U81" s="21"/>
      <c r="V81" s="21"/>
      <c r="W81" s="21"/>
      <c r="X81" s="21"/>
      <c r="Y81" s="21"/>
      <c r="Z81" s="21"/>
      <c r="AA81" s="21"/>
      <c r="AB81" s="21"/>
      <c r="AC81" s="21"/>
      <c r="AD81" s="21"/>
      <c r="AE81" s="21"/>
    </row>
    <row r="82" spans="1:31" s="25" customFormat="1" ht="24.95" customHeight="1">
      <c r="A82" s="21"/>
      <c r="B82" s="22"/>
      <c r="C82" s="12" t="s">
        <v>118</v>
      </c>
      <c r="D82" s="21"/>
      <c r="E82" s="21"/>
      <c r="F82" s="21"/>
      <c r="G82" s="21"/>
      <c r="H82" s="21"/>
      <c r="I82" s="21"/>
      <c r="J82" s="21"/>
      <c r="K82" s="21"/>
      <c r="L82" s="32"/>
      <c r="S82" s="21"/>
      <c r="T82" s="21"/>
      <c r="U82" s="21"/>
      <c r="V82" s="21"/>
      <c r="W82" s="21"/>
      <c r="X82" s="21"/>
      <c r="Y82" s="21"/>
      <c r="Z82" s="21"/>
      <c r="AA82" s="21"/>
      <c r="AB82" s="21"/>
      <c r="AC82" s="21"/>
      <c r="AD82" s="21"/>
      <c r="AE82" s="21"/>
    </row>
    <row r="83" spans="1:31" s="25" customFormat="1" ht="6.95" customHeight="1">
      <c r="A83" s="21"/>
      <c r="B83" s="22"/>
      <c r="C83" s="21"/>
      <c r="D83" s="21"/>
      <c r="E83" s="21"/>
      <c r="F83" s="21"/>
      <c r="G83" s="21"/>
      <c r="H83" s="21"/>
      <c r="I83" s="21"/>
      <c r="J83" s="21"/>
      <c r="K83" s="21"/>
      <c r="L83" s="32"/>
      <c r="S83" s="21"/>
      <c r="T83" s="21"/>
      <c r="U83" s="21"/>
      <c r="V83" s="21"/>
      <c r="W83" s="21"/>
      <c r="X83" s="21"/>
      <c r="Y83" s="21"/>
      <c r="Z83" s="21"/>
      <c r="AA83" s="21"/>
      <c r="AB83" s="21"/>
      <c r="AC83" s="21"/>
      <c r="AD83" s="21"/>
      <c r="AE83" s="21"/>
    </row>
    <row r="84" spans="1:31" s="25" customFormat="1" ht="12" customHeight="1">
      <c r="A84" s="21"/>
      <c r="B84" s="22"/>
      <c r="C84" s="17" t="s">
        <v>15</v>
      </c>
      <c r="D84" s="21"/>
      <c r="E84" s="21"/>
      <c r="F84" s="21"/>
      <c r="G84" s="21"/>
      <c r="H84" s="21"/>
      <c r="I84" s="21"/>
      <c r="J84" s="21"/>
      <c r="K84" s="21"/>
      <c r="L84" s="32"/>
      <c r="S84" s="21"/>
      <c r="T84" s="21"/>
      <c r="U84" s="21"/>
      <c r="V84" s="21"/>
      <c r="W84" s="21"/>
      <c r="X84" s="21"/>
      <c r="Y84" s="21"/>
      <c r="Z84" s="21"/>
      <c r="AA84" s="21"/>
      <c r="AB84" s="21"/>
      <c r="AC84" s="21"/>
      <c r="AD84" s="21"/>
      <c r="AE84" s="21"/>
    </row>
    <row r="85" spans="1:31" s="25" customFormat="1" ht="16.5" customHeight="1">
      <c r="A85" s="21"/>
      <c r="B85" s="22"/>
      <c r="C85" s="21"/>
      <c r="D85" s="21"/>
      <c r="E85" s="258" t="str">
        <f>E7</f>
        <v>SPŠ stavební Pardubice - rekonstrukce domova mládeže DM4</v>
      </c>
      <c r="F85" s="259"/>
      <c r="G85" s="259"/>
      <c r="H85" s="259"/>
      <c r="I85" s="21"/>
      <c r="J85" s="21"/>
      <c r="K85" s="21"/>
      <c r="L85" s="32"/>
      <c r="S85" s="21"/>
      <c r="T85" s="21"/>
      <c r="U85" s="21"/>
      <c r="V85" s="21"/>
      <c r="W85" s="21"/>
      <c r="X85" s="21"/>
      <c r="Y85" s="21"/>
      <c r="Z85" s="21"/>
      <c r="AA85" s="21"/>
      <c r="AB85" s="21"/>
      <c r="AC85" s="21"/>
      <c r="AD85" s="21"/>
      <c r="AE85" s="21"/>
    </row>
    <row r="86" spans="1:31" ht="12" customHeight="1">
      <c r="B86" s="11"/>
      <c r="C86" s="17" t="s">
        <v>116</v>
      </c>
      <c r="L86" s="11"/>
    </row>
    <row r="87" spans="1:31" s="25" customFormat="1" ht="16.5" customHeight="1">
      <c r="A87" s="21"/>
      <c r="B87" s="22"/>
      <c r="C87" s="21"/>
      <c r="D87" s="21"/>
      <c r="E87" s="258" t="s">
        <v>1978</v>
      </c>
      <c r="F87" s="257"/>
      <c r="G87" s="257"/>
      <c r="H87" s="257"/>
      <c r="I87" s="21"/>
      <c r="J87" s="21"/>
      <c r="K87" s="21"/>
      <c r="L87" s="32"/>
      <c r="S87" s="21"/>
      <c r="T87" s="21"/>
      <c r="U87" s="21"/>
      <c r="V87" s="21"/>
      <c r="W87" s="21"/>
      <c r="X87" s="21"/>
      <c r="Y87" s="21"/>
      <c r="Z87" s="21"/>
      <c r="AA87" s="21"/>
      <c r="AB87" s="21"/>
      <c r="AC87" s="21"/>
      <c r="AD87" s="21"/>
      <c r="AE87" s="21"/>
    </row>
    <row r="88" spans="1:31" s="25" customFormat="1" ht="12" customHeight="1">
      <c r="A88" s="21"/>
      <c r="B88" s="22"/>
      <c r="C88" s="17" t="s">
        <v>1979</v>
      </c>
      <c r="D88" s="21"/>
      <c r="E88" s="21"/>
      <c r="F88" s="21"/>
      <c r="G88" s="21"/>
      <c r="H88" s="21"/>
      <c r="I88" s="21"/>
      <c r="J88" s="21"/>
      <c r="K88" s="21"/>
      <c r="L88" s="32"/>
      <c r="S88" s="21"/>
      <c r="T88" s="21"/>
      <c r="U88" s="21"/>
      <c r="V88" s="21"/>
      <c r="W88" s="21"/>
      <c r="X88" s="21"/>
      <c r="Y88" s="21"/>
      <c r="Z88" s="21"/>
      <c r="AA88" s="21"/>
      <c r="AB88" s="21"/>
      <c r="AC88" s="21"/>
      <c r="AD88" s="21"/>
      <c r="AE88" s="21"/>
    </row>
    <row r="89" spans="1:31" s="25" customFormat="1" ht="16.5" customHeight="1">
      <c r="A89" s="21"/>
      <c r="B89" s="22"/>
      <c r="C89" s="21"/>
      <c r="D89" s="21"/>
      <c r="E89" s="239" t="str">
        <f>E11</f>
        <v>04 - Signalizace požáru</v>
      </c>
      <c r="F89" s="257"/>
      <c r="G89" s="257"/>
      <c r="H89" s="257"/>
      <c r="I89" s="21"/>
      <c r="J89" s="21"/>
      <c r="K89" s="21"/>
      <c r="L89" s="32"/>
      <c r="S89" s="21"/>
      <c r="T89" s="21"/>
      <c r="U89" s="21"/>
      <c r="V89" s="21"/>
      <c r="W89" s="21"/>
      <c r="X89" s="21"/>
      <c r="Y89" s="21"/>
      <c r="Z89" s="21"/>
      <c r="AA89" s="21"/>
      <c r="AB89" s="21"/>
      <c r="AC89" s="21"/>
      <c r="AD89" s="21"/>
      <c r="AE89" s="21"/>
    </row>
    <row r="90" spans="1:31" s="25" customFormat="1" ht="6.95" customHeight="1">
      <c r="A90" s="21"/>
      <c r="B90" s="22"/>
      <c r="C90" s="21"/>
      <c r="D90" s="21"/>
      <c r="E90" s="21"/>
      <c r="F90" s="21"/>
      <c r="G90" s="21"/>
      <c r="H90" s="21"/>
      <c r="I90" s="21"/>
      <c r="J90" s="21"/>
      <c r="K90" s="21"/>
      <c r="L90" s="32"/>
      <c r="S90" s="21"/>
      <c r="T90" s="21"/>
      <c r="U90" s="21"/>
      <c r="V90" s="21"/>
      <c r="W90" s="21"/>
      <c r="X90" s="21"/>
      <c r="Y90" s="21"/>
      <c r="Z90" s="21"/>
      <c r="AA90" s="21"/>
      <c r="AB90" s="21"/>
      <c r="AC90" s="21"/>
      <c r="AD90" s="21"/>
      <c r="AE90" s="21"/>
    </row>
    <row r="91" spans="1:31" s="25" customFormat="1" ht="12" customHeight="1">
      <c r="A91" s="21"/>
      <c r="B91" s="22"/>
      <c r="C91" s="17" t="s">
        <v>19</v>
      </c>
      <c r="D91" s="21"/>
      <c r="E91" s="21"/>
      <c r="F91" s="18" t="str">
        <f>F14</f>
        <v xml:space="preserve"> </v>
      </c>
      <c r="G91" s="21"/>
      <c r="H91" s="21"/>
      <c r="I91" s="17" t="s">
        <v>21</v>
      </c>
      <c r="J91" s="92" t="str">
        <f>IF(J14="","",J14)</f>
        <v>22. 9. 2020</v>
      </c>
      <c r="K91" s="21"/>
      <c r="L91" s="32"/>
      <c r="S91" s="21"/>
      <c r="T91" s="21"/>
      <c r="U91" s="21"/>
      <c r="V91" s="21"/>
      <c r="W91" s="21"/>
      <c r="X91" s="21"/>
      <c r="Y91" s="21"/>
      <c r="Z91" s="21"/>
      <c r="AA91" s="21"/>
      <c r="AB91" s="21"/>
      <c r="AC91" s="21"/>
      <c r="AD91" s="21"/>
      <c r="AE91" s="21"/>
    </row>
    <row r="92" spans="1:31" s="25" customFormat="1" ht="6.95" customHeight="1">
      <c r="A92" s="21"/>
      <c r="B92" s="22"/>
      <c r="C92" s="21"/>
      <c r="D92" s="21"/>
      <c r="E92" s="21"/>
      <c r="F92" s="21"/>
      <c r="G92" s="21"/>
      <c r="H92" s="21"/>
      <c r="I92" s="21"/>
      <c r="J92" s="21"/>
      <c r="K92" s="21"/>
      <c r="L92" s="32"/>
      <c r="S92" s="21"/>
      <c r="T92" s="21"/>
      <c r="U92" s="21"/>
      <c r="V92" s="21"/>
      <c r="W92" s="21"/>
      <c r="X92" s="21"/>
      <c r="Y92" s="21"/>
      <c r="Z92" s="21"/>
      <c r="AA92" s="21"/>
      <c r="AB92" s="21"/>
      <c r="AC92" s="21"/>
      <c r="AD92" s="21"/>
      <c r="AE92" s="21"/>
    </row>
    <row r="93" spans="1:31" s="25" customFormat="1" ht="25.7" customHeight="1">
      <c r="A93" s="21"/>
      <c r="B93" s="22"/>
      <c r="C93" s="17" t="s">
        <v>23</v>
      </c>
      <c r="D93" s="21"/>
      <c r="E93" s="21"/>
      <c r="F93" s="18" t="str">
        <f>E17</f>
        <v>Pardubický kraj</v>
      </c>
      <c r="G93" s="21"/>
      <c r="H93" s="21"/>
      <c r="I93" s="17" t="s">
        <v>29</v>
      </c>
      <c r="J93" s="111" t="str">
        <f>E23</f>
        <v>astalon s.r.o. Pardubice</v>
      </c>
      <c r="K93" s="21"/>
      <c r="L93" s="32"/>
      <c r="S93" s="21"/>
      <c r="T93" s="21"/>
      <c r="U93" s="21"/>
      <c r="V93" s="21"/>
      <c r="W93" s="21"/>
      <c r="X93" s="21"/>
      <c r="Y93" s="21"/>
      <c r="Z93" s="21"/>
      <c r="AA93" s="21"/>
      <c r="AB93" s="21"/>
      <c r="AC93" s="21"/>
      <c r="AD93" s="21"/>
      <c r="AE93" s="21"/>
    </row>
    <row r="94" spans="1:31" s="25" customFormat="1" ht="15.2" customHeight="1">
      <c r="A94" s="21"/>
      <c r="B94" s="22"/>
      <c r="C94" s="17" t="s">
        <v>27</v>
      </c>
      <c r="D94" s="21"/>
      <c r="E94" s="21"/>
      <c r="F94" s="18" t="str">
        <f>IF(E20="","",E20)</f>
        <v>Vyplň údaj</v>
      </c>
      <c r="G94" s="21"/>
      <c r="H94" s="21"/>
      <c r="I94" s="17" t="s">
        <v>32</v>
      </c>
      <c r="J94" s="111" t="str">
        <f>E26</f>
        <v xml:space="preserve"> </v>
      </c>
      <c r="K94" s="21"/>
      <c r="L94" s="32"/>
      <c r="S94" s="21"/>
      <c r="T94" s="21"/>
      <c r="U94" s="21"/>
      <c r="V94" s="21"/>
      <c r="W94" s="21"/>
      <c r="X94" s="21"/>
      <c r="Y94" s="21"/>
      <c r="Z94" s="21"/>
      <c r="AA94" s="21"/>
      <c r="AB94" s="21"/>
      <c r="AC94" s="21"/>
      <c r="AD94" s="21"/>
      <c r="AE94" s="21"/>
    </row>
    <row r="95" spans="1:31" s="25" customFormat="1" ht="10.35" customHeight="1">
      <c r="A95" s="21"/>
      <c r="B95" s="22"/>
      <c r="C95" s="21"/>
      <c r="D95" s="21"/>
      <c r="E95" s="21"/>
      <c r="F95" s="21"/>
      <c r="G95" s="21"/>
      <c r="H95" s="21"/>
      <c r="I95" s="21"/>
      <c r="J95" s="21"/>
      <c r="K95" s="21"/>
      <c r="L95" s="32"/>
      <c r="S95" s="21"/>
      <c r="T95" s="21"/>
      <c r="U95" s="21"/>
      <c r="V95" s="21"/>
      <c r="W95" s="21"/>
      <c r="X95" s="21"/>
      <c r="Y95" s="21"/>
      <c r="Z95" s="21"/>
      <c r="AA95" s="21"/>
      <c r="AB95" s="21"/>
      <c r="AC95" s="21"/>
      <c r="AD95" s="21"/>
      <c r="AE95" s="21"/>
    </row>
    <row r="96" spans="1:31" s="25" customFormat="1" ht="29.25" customHeight="1">
      <c r="A96" s="21"/>
      <c r="B96" s="22"/>
      <c r="C96" s="112" t="s">
        <v>119</v>
      </c>
      <c r="D96" s="103"/>
      <c r="E96" s="103"/>
      <c r="F96" s="103"/>
      <c r="G96" s="103"/>
      <c r="H96" s="103"/>
      <c r="I96" s="103"/>
      <c r="J96" s="113" t="s">
        <v>120</v>
      </c>
      <c r="K96" s="103"/>
      <c r="L96" s="32"/>
      <c r="S96" s="21"/>
      <c r="T96" s="21"/>
      <c r="U96" s="21"/>
      <c r="V96" s="21"/>
      <c r="W96" s="21"/>
      <c r="X96" s="21"/>
      <c r="Y96" s="21"/>
      <c r="Z96" s="21"/>
      <c r="AA96" s="21"/>
      <c r="AB96" s="21"/>
      <c r="AC96" s="21"/>
      <c r="AD96" s="21"/>
      <c r="AE96" s="21"/>
    </row>
    <row r="97" spans="1:47" s="25" customFormat="1" ht="10.35" customHeight="1">
      <c r="A97" s="21"/>
      <c r="B97" s="22"/>
      <c r="C97" s="21"/>
      <c r="D97" s="21"/>
      <c r="E97" s="21"/>
      <c r="F97" s="21"/>
      <c r="G97" s="21"/>
      <c r="H97" s="21"/>
      <c r="I97" s="21"/>
      <c r="J97" s="21"/>
      <c r="K97" s="21"/>
      <c r="L97" s="32"/>
      <c r="S97" s="21"/>
      <c r="T97" s="21"/>
      <c r="U97" s="21"/>
      <c r="V97" s="21"/>
      <c r="W97" s="21"/>
      <c r="X97" s="21"/>
      <c r="Y97" s="21"/>
      <c r="Z97" s="21"/>
      <c r="AA97" s="21"/>
      <c r="AB97" s="21"/>
      <c r="AC97" s="21"/>
      <c r="AD97" s="21"/>
      <c r="AE97" s="21"/>
    </row>
    <row r="98" spans="1:47" s="25" customFormat="1" ht="22.7" customHeight="1">
      <c r="A98" s="21"/>
      <c r="B98" s="22"/>
      <c r="C98" s="114" t="s">
        <v>121</v>
      </c>
      <c r="D98" s="21"/>
      <c r="E98" s="21"/>
      <c r="F98" s="21"/>
      <c r="G98" s="21"/>
      <c r="H98" s="21"/>
      <c r="I98" s="21"/>
      <c r="J98" s="98">
        <f>J123</f>
        <v>0</v>
      </c>
      <c r="K98" s="21"/>
      <c r="L98" s="32"/>
      <c r="S98" s="21"/>
      <c r="T98" s="21"/>
      <c r="U98" s="21"/>
      <c r="V98" s="21"/>
      <c r="W98" s="21"/>
      <c r="X98" s="21"/>
      <c r="Y98" s="21"/>
      <c r="Z98" s="21"/>
      <c r="AA98" s="21"/>
      <c r="AB98" s="21"/>
      <c r="AC98" s="21"/>
      <c r="AD98" s="21"/>
      <c r="AE98" s="21"/>
      <c r="AU98" s="8" t="s">
        <v>122</v>
      </c>
    </row>
    <row r="99" spans="1:47" s="116" customFormat="1" ht="24.95" customHeight="1">
      <c r="B99" s="115"/>
      <c r="D99" s="117" t="s">
        <v>130</v>
      </c>
      <c r="E99" s="118"/>
      <c r="F99" s="118"/>
      <c r="G99" s="118"/>
      <c r="H99" s="118"/>
      <c r="I99" s="118"/>
      <c r="J99" s="119">
        <f>J124</f>
        <v>0</v>
      </c>
      <c r="L99" s="115"/>
    </row>
    <row r="100" spans="1:47" s="81" customFormat="1" ht="19.899999999999999" customHeight="1">
      <c r="B100" s="120"/>
      <c r="D100" s="121" t="s">
        <v>1981</v>
      </c>
      <c r="E100" s="122"/>
      <c r="F100" s="122"/>
      <c r="G100" s="122"/>
      <c r="H100" s="122"/>
      <c r="I100" s="122"/>
      <c r="J100" s="123">
        <f>J125</f>
        <v>0</v>
      </c>
      <c r="L100" s="120"/>
    </row>
    <row r="101" spans="1:47" s="81" customFormat="1" ht="19.899999999999999" customHeight="1">
      <c r="B101" s="120"/>
      <c r="D101" s="121" t="s">
        <v>1983</v>
      </c>
      <c r="E101" s="122"/>
      <c r="F101" s="122"/>
      <c r="G101" s="122"/>
      <c r="H101" s="122"/>
      <c r="I101" s="122"/>
      <c r="J101" s="123">
        <f>J140</f>
        <v>0</v>
      </c>
      <c r="L101" s="120"/>
    </row>
    <row r="102" spans="1:47" s="25" customFormat="1" ht="21.75" customHeight="1">
      <c r="A102" s="21"/>
      <c r="B102" s="22"/>
      <c r="C102" s="21"/>
      <c r="D102" s="21"/>
      <c r="E102" s="21"/>
      <c r="F102" s="21"/>
      <c r="G102" s="21"/>
      <c r="H102" s="21"/>
      <c r="I102" s="21"/>
      <c r="J102" s="21"/>
      <c r="K102" s="21"/>
      <c r="L102" s="32"/>
      <c r="S102" s="21"/>
      <c r="T102" s="21"/>
      <c r="U102" s="21"/>
      <c r="V102" s="21"/>
      <c r="W102" s="21"/>
      <c r="X102" s="21"/>
      <c r="Y102" s="21"/>
      <c r="Z102" s="21"/>
      <c r="AA102" s="21"/>
      <c r="AB102" s="21"/>
      <c r="AC102" s="21"/>
      <c r="AD102" s="21"/>
      <c r="AE102" s="21"/>
    </row>
    <row r="103" spans="1:47" s="25" customFormat="1" ht="6.95" customHeight="1">
      <c r="A103" s="21"/>
      <c r="B103" s="37"/>
      <c r="C103" s="38"/>
      <c r="D103" s="38"/>
      <c r="E103" s="38"/>
      <c r="F103" s="38"/>
      <c r="G103" s="38"/>
      <c r="H103" s="38"/>
      <c r="I103" s="38"/>
      <c r="J103" s="38"/>
      <c r="K103" s="38"/>
      <c r="L103" s="32"/>
      <c r="S103" s="21"/>
      <c r="T103" s="21"/>
      <c r="U103" s="21"/>
      <c r="V103" s="21"/>
      <c r="W103" s="21"/>
      <c r="X103" s="21"/>
      <c r="Y103" s="21"/>
      <c r="Z103" s="21"/>
      <c r="AA103" s="21"/>
      <c r="AB103" s="21"/>
      <c r="AC103" s="21"/>
      <c r="AD103" s="21"/>
      <c r="AE103" s="21"/>
    </row>
    <row r="107" spans="1:47" s="25" customFormat="1" ht="6.95" customHeight="1">
      <c r="A107" s="21"/>
      <c r="B107" s="39"/>
      <c r="C107" s="40"/>
      <c r="D107" s="40"/>
      <c r="E107" s="40"/>
      <c r="F107" s="40"/>
      <c r="G107" s="40"/>
      <c r="H107" s="40"/>
      <c r="I107" s="40"/>
      <c r="J107" s="40"/>
      <c r="K107" s="40"/>
      <c r="L107" s="32"/>
      <c r="S107" s="21"/>
      <c r="T107" s="21"/>
      <c r="U107" s="21"/>
      <c r="V107" s="21"/>
      <c r="W107" s="21"/>
      <c r="X107" s="21"/>
      <c r="Y107" s="21"/>
      <c r="Z107" s="21"/>
      <c r="AA107" s="21"/>
      <c r="AB107" s="21"/>
      <c r="AC107" s="21"/>
      <c r="AD107" s="21"/>
      <c r="AE107" s="21"/>
    </row>
    <row r="108" spans="1:47" s="25" customFormat="1" ht="24.95" customHeight="1">
      <c r="A108" s="21"/>
      <c r="B108" s="22"/>
      <c r="C108" s="12" t="s">
        <v>143</v>
      </c>
      <c r="D108" s="21"/>
      <c r="E108" s="21"/>
      <c r="F108" s="21"/>
      <c r="G108" s="21"/>
      <c r="H108" s="21"/>
      <c r="I108" s="21"/>
      <c r="J108" s="21"/>
      <c r="K108" s="21"/>
      <c r="L108" s="32"/>
      <c r="S108" s="21"/>
      <c r="T108" s="21"/>
      <c r="U108" s="21"/>
      <c r="V108" s="21"/>
      <c r="W108" s="21"/>
      <c r="X108" s="21"/>
      <c r="Y108" s="21"/>
      <c r="Z108" s="21"/>
      <c r="AA108" s="21"/>
      <c r="AB108" s="21"/>
      <c r="AC108" s="21"/>
      <c r="AD108" s="21"/>
      <c r="AE108" s="21"/>
    </row>
    <row r="109" spans="1:47" s="25" customFormat="1" ht="6.95" customHeight="1">
      <c r="A109" s="21"/>
      <c r="B109" s="22"/>
      <c r="C109" s="21"/>
      <c r="D109" s="21"/>
      <c r="E109" s="21"/>
      <c r="F109" s="21"/>
      <c r="G109" s="21"/>
      <c r="H109" s="21"/>
      <c r="I109" s="21"/>
      <c r="J109" s="21"/>
      <c r="K109" s="21"/>
      <c r="L109" s="32"/>
      <c r="S109" s="21"/>
      <c r="T109" s="21"/>
      <c r="U109" s="21"/>
      <c r="V109" s="21"/>
      <c r="W109" s="21"/>
      <c r="X109" s="21"/>
      <c r="Y109" s="21"/>
      <c r="Z109" s="21"/>
      <c r="AA109" s="21"/>
      <c r="AB109" s="21"/>
      <c r="AC109" s="21"/>
      <c r="AD109" s="21"/>
      <c r="AE109" s="21"/>
    </row>
    <row r="110" spans="1:47" s="25" customFormat="1" ht="12" customHeight="1">
      <c r="A110" s="21"/>
      <c r="B110" s="22"/>
      <c r="C110" s="17" t="s">
        <v>15</v>
      </c>
      <c r="D110" s="21"/>
      <c r="E110" s="21"/>
      <c r="F110" s="21"/>
      <c r="G110" s="21"/>
      <c r="H110" s="21"/>
      <c r="I110" s="21"/>
      <c r="J110" s="21"/>
      <c r="K110" s="21"/>
      <c r="L110" s="32"/>
      <c r="S110" s="21"/>
      <c r="T110" s="21"/>
      <c r="U110" s="21"/>
      <c r="V110" s="21"/>
      <c r="W110" s="21"/>
      <c r="X110" s="21"/>
      <c r="Y110" s="21"/>
      <c r="Z110" s="21"/>
      <c r="AA110" s="21"/>
      <c r="AB110" s="21"/>
      <c r="AC110" s="21"/>
      <c r="AD110" s="21"/>
      <c r="AE110" s="21"/>
    </row>
    <row r="111" spans="1:47" s="25" customFormat="1" ht="16.5" customHeight="1">
      <c r="A111" s="21"/>
      <c r="B111" s="22"/>
      <c r="C111" s="21"/>
      <c r="D111" s="21"/>
      <c r="E111" s="258" t="str">
        <f>E7</f>
        <v>SPŠ stavební Pardubice - rekonstrukce domova mládeže DM4</v>
      </c>
      <c r="F111" s="259"/>
      <c r="G111" s="259"/>
      <c r="H111" s="259"/>
      <c r="I111" s="21"/>
      <c r="J111" s="21"/>
      <c r="K111" s="21"/>
      <c r="L111" s="32"/>
      <c r="S111" s="21"/>
      <c r="T111" s="21"/>
      <c r="U111" s="21"/>
      <c r="V111" s="21"/>
      <c r="W111" s="21"/>
      <c r="X111" s="21"/>
      <c r="Y111" s="21"/>
      <c r="Z111" s="21"/>
      <c r="AA111" s="21"/>
      <c r="AB111" s="21"/>
      <c r="AC111" s="21"/>
      <c r="AD111" s="21"/>
      <c r="AE111" s="21"/>
    </row>
    <row r="112" spans="1:47" ht="12" customHeight="1">
      <c r="B112" s="11"/>
      <c r="C112" s="17" t="s">
        <v>116</v>
      </c>
      <c r="L112" s="11"/>
    </row>
    <row r="113" spans="1:65" s="25" customFormat="1" ht="16.5" customHeight="1">
      <c r="A113" s="21"/>
      <c r="B113" s="22"/>
      <c r="C113" s="21"/>
      <c r="D113" s="21"/>
      <c r="E113" s="258" t="s">
        <v>1978</v>
      </c>
      <c r="F113" s="257"/>
      <c r="G113" s="257"/>
      <c r="H113" s="257"/>
      <c r="I113" s="21"/>
      <c r="J113" s="21"/>
      <c r="K113" s="21"/>
      <c r="L113" s="32"/>
      <c r="S113" s="21"/>
      <c r="T113" s="21"/>
      <c r="U113" s="21"/>
      <c r="V113" s="21"/>
      <c r="W113" s="21"/>
      <c r="X113" s="21"/>
      <c r="Y113" s="21"/>
      <c r="Z113" s="21"/>
      <c r="AA113" s="21"/>
      <c r="AB113" s="21"/>
      <c r="AC113" s="21"/>
      <c r="AD113" s="21"/>
      <c r="AE113" s="21"/>
    </row>
    <row r="114" spans="1:65" s="25" customFormat="1" ht="12" customHeight="1">
      <c r="A114" s="21"/>
      <c r="B114" s="22"/>
      <c r="C114" s="17" t="s">
        <v>1979</v>
      </c>
      <c r="D114" s="21"/>
      <c r="E114" s="21"/>
      <c r="F114" s="21"/>
      <c r="G114" s="21"/>
      <c r="H114" s="21"/>
      <c r="I114" s="21"/>
      <c r="J114" s="21"/>
      <c r="K114" s="21"/>
      <c r="L114" s="32"/>
      <c r="S114" s="21"/>
      <c r="T114" s="21"/>
      <c r="U114" s="21"/>
      <c r="V114" s="21"/>
      <c r="W114" s="21"/>
      <c r="X114" s="21"/>
      <c r="Y114" s="21"/>
      <c r="Z114" s="21"/>
      <c r="AA114" s="21"/>
      <c r="AB114" s="21"/>
      <c r="AC114" s="21"/>
      <c r="AD114" s="21"/>
      <c r="AE114" s="21"/>
    </row>
    <row r="115" spans="1:65" s="25" customFormat="1" ht="16.5" customHeight="1">
      <c r="A115" s="21"/>
      <c r="B115" s="22"/>
      <c r="C115" s="21"/>
      <c r="D115" s="21"/>
      <c r="E115" s="239" t="str">
        <f>E11</f>
        <v>04 - Signalizace požáru</v>
      </c>
      <c r="F115" s="257"/>
      <c r="G115" s="257"/>
      <c r="H115" s="257"/>
      <c r="I115" s="21"/>
      <c r="J115" s="21"/>
      <c r="K115" s="21"/>
      <c r="L115" s="32"/>
      <c r="S115" s="21"/>
      <c r="T115" s="21"/>
      <c r="U115" s="21"/>
      <c r="V115" s="21"/>
      <c r="W115" s="21"/>
      <c r="X115" s="21"/>
      <c r="Y115" s="21"/>
      <c r="Z115" s="21"/>
      <c r="AA115" s="21"/>
      <c r="AB115" s="21"/>
      <c r="AC115" s="21"/>
      <c r="AD115" s="21"/>
      <c r="AE115" s="21"/>
    </row>
    <row r="116" spans="1:65" s="25" customFormat="1" ht="6.95" customHeight="1">
      <c r="A116" s="21"/>
      <c r="B116" s="22"/>
      <c r="C116" s="21"/>
      <c r="D116" s="21"/>
      <c r="E116" s="21"/>
      <c r="F116" s="21"/>
      <c r="G116" s="21"/>
      <c r="H116" s="21"/>
      <c r="I116" s="21"/>
      <c r="J116" s="21"/>
      <c r="K116" s="21"/>
      <c r="L116" s="32"/>
      <c r="S116" s="21"/>
      <c r="T116" s="21"/>
      <c r="U116" s="21"/>
      <c r="V116" s="21"/>
      <c r="W116" s="21"/>
      <c r="X116" s="21"/>
      <c r="Y116" s="21"/>
      <c r="Z116" s="21"/>
      <c r="AA116" s="21"/>
      <c r="AB116" s="21"/>
      <c r="AC116" s="21"/>
      <c r="AD116" s="21"/>
      <c r="AE116" s="21"/>
    </row>
    <row r="117" spans="1:65" s="25" customFormat="1" ht="12" customHeight="1">
      <c r="A117" s="21"/>
      <c r="B117" s="22"/>
      <c r="C117" s="17" t="s">
        <v>19</v>
      </c>
      <c r="D117" s="21"/>
      <c r="E117" s="21"/>
      <c r="F117" s="18" t="str">
        <f>F14</f>
        <v xml:space="preserve"> </v>
      </c>
      <c r="G117" s="21"/>
      <c r="H117" s="21"/>
      <c r="I117" s="17" t="s">
        <v>21</v>
      </c>
      <c r="J117" s="92" t="str">
        <f>IF(J14="","",J14)</f>
        <v>22. 9. 2020</v>
      </c>
      <c r="K117" s="21"/>
      <c r="L117" s="32"/>
      <c r="S117" s="21"/>
      <c r="T117" s="21"/>
      <c r="U117" s="21"/>
      <c r="V117" s="21"/>
      <c r="W117" s="21"/>
      <c r="X117" s="21"/>
      <c r="Y117" s="21"/>
      <c r="Z117" s="21"/>
      <c r="AA117" s="21"/>
      <c r="AB117" s="21"/>
      <c r="AC117" s="21"/>
      <c r="AD117" s="21"/>
      <c r="AE117" s="21"/>
    </row>
    <row r="118" spans="1:65" s="25" customFormat="1" ht="6.95" customHeight="1">
      <c r="A118" s="21"/>
      <c r="B118" s="22"/>
      <c r="C118" s="21"/>
      <c r="D118" s="21"/>
      <c r="E118" s="21"/>
      <c r="F118" s="21"/>
      <c r="G118" s="21"/>
      <c r="H118" s="21"/>
      <c r="I118" s="21"/>
      <c r="J118" s="21"/>
      <c r="K118" s="21"/>
      <c r="L118" s="32"/>
      <c r="S118" s="21"/>
      <c r="T118" s="21"/>
      <c r="U118" s="21"/>
      <c r="V118" s="21"/>
      <c r="W118" s="21"/>
      <c r="X118" s="21"/>
      <c r="Y118" s="21"/>
      <c r="Z118" s="21"/>
      <c r="AA118" s="21"/>
      <c r="AB118" s="21"/>
      <c r="AC118" s="21"/>
      <c r="AD118" s="21"/>
      <c r="AE118" s="21"/>
    </row>
    <row r="119" spans="1:65" s="25" customFormat="1" ht="25.7" customHeight="1">
      <c r="A119" s="21"/>
      <c r="B119" s="22"/>
      <c r="C119" s="17" t="s">
        <v>23</v>
      </c>
      <c r="D119" s="21"/>
      <c r="E119" s="21"/>
      <c r="F119" s="18" t="str">
        <f>E17</f>
        <v>Pardubický kraj</v>
      </c>
      <c r="G119" s="21"/>
      <c r="H119" s="21"/>
      <c r="I119" s="17" t="s">
        <v>29</v>
      </c>
      <c r="J119" s="111" t="str">
        <f>E23</f>
        <v>astalon s.r.o. Pardubice</v>
      </c>
      <c r="K119" s="21"/>
      <c r="L119" s="32"/>
      <c r="S119" s="21"/>
      <c r="T119" s="21"/>
      <c r="U119" s="21"/>
      <c r="V119" s="21"/>
      <c r="W119" s="21"/>
      <c r="X119" s="21"/>
      <c r="Y119" s="21"/>
      <c r="Z119" s="21"/>
      <c r="AA119" s="21"/>
      <c r="AB119" s="21"/>
      <c r="AC119" s="21"/>
      <c r="AD119" s="21"/>
      <c r="AE119" s="21"/>
    </row>
    <row r="120" spans="1:65" s="25" customFormat="1" ht="15.2" customHeight="1">
      <c r="A120" s="21"/>
      <c r="B120" s="22"/>
      <c r="C120" s="17" t="s">
        <v>27</v>
      </c>
      <c r="D120" s="21"/>
      <c r="E120" s="21"/>
      <c r="F120" s="18" t="str">
        <f>IF(E20="","",E20)</f>
        <v>Vyplň údaj</v>
      </c>
      <c r="G120" s="21"/>
      <c r="H120" s="21"/>
      <c r="I120" s="17" t="s">
        <v>32</v>
      </c>
      <c r="J120" s="111" t="str">
        <f>E26</f>
        <v xml:space="preserve"> </v>
      </c>
      <c r="K120" s="21"/>
      <c r="L120" s="32"/>
      <c r="S120" s="21"/>
      <c r="T120" s="21"/>
      <c r="U120" s="21"/>
      <c r="V120" s="21"/>
      <c r="W120" s="21"/>
      <c r="X120" s="21"/>
      <c r="Y120" s="21"/>
      <c r="Z120" s="21"/>
      <c r="AA120" s="21"/>
      <c r="AB120" s="21"/>
      <c r="AC120" s="21"/>
      <c r="AD120" s="21"/>
      <c r="AE120" s="21"/>
    </row>
    <row r="121" spans="1:65" s="25" customFormat="1" ht="10.35" customHeight="1">
      <c r="A121" s="21"/>
      <c r="B121" s="22"/>
      <c r="C121" s="21"/>
      <c r="D121" s="21"/>
      <c r="E121" s="21"/>
      <c r="F121" s="21"/>
      <c r="G121" s="21"/>
      <c r="H121" s="21"/>
      <c r="I121" s="21"/>
      <c r="J121" s="21"/>
      <c r="K121" s="21"/>
      <c r="L121" s="32"/>
      <c r="S121" s="21"/>
      <c r="T121" s="21"/>
      <c r="U121" s="21"/>
      <c r="V121" s="21"/>
      <c r="W121" s="21"/>
      <c r="X121" s="21"/>
      <c r="Y121" s="21"/>
      <c r="Z121" s="21"/>
      <c r="AA121" s="21"/>
      <c r="AB121" s="21"/>
      <c r="AC121" s="21"/>
      <c r="AD121" s="21"/>
      <c r="AE121" s="21"/>
    </row>
    <row r="122" spans="1:65" s="130" customFormat="1" ht="29.25" customHeight="1">
      <c r="A122" s="124"/>
      <c r="B122" s="125"/>
      <c r="C122" s="126" t="s">
        <v>144</v>
      </c>
      <c r="D122" s="127" t="s">
        <v>60</v>
      </c>
      <c r="E122" s="127" t="s">
        <v>56</v>
      </c>
      <c r="F122" s="127" t="s">
        <v>57</v>
      </c>
      <c r="G122" s="127" t="s">
        <v>145</v>
      </c>
      <c r="H122" s="127" t="s">
        <v>146</v>
      </c>
      <c r="I122" s="127" t="s">
        <v>147</v>
      </c>
      <c r="J122" s="127" t="s">
        <v>120</v>
      </c>
      <c r="K122" s="128" t="s">
        <v>148</v>
      </c>
      <c r="L122" s="129"/>
      <c r="M122" s="53" t="s">
        <v>1</v>
      </c>
      <c r="N122" s="54" t="s">
        <v>39</v>
      </c>
      <c r="O122" s="54" t="s">
        <v>149</v>
      </c>
      <c r="P122" s="54" t="s">
        <v>150</v>
      </c>
      <c r="Q122" s="54" t="s">
        <v>151</v>
      </c>
      <c r="R122" s="54" t="s">
        <v>152</v>
      </c>
      <c r="S122" s="54" t="s">
        <v>153</v>
      </c>
      <c r="T122" s="55" t="s">
        <v>154</v>
      </c>
      <c r="U122" s="124"/>
      <c r="V122" s="124"/>
      <c r="W122" s="124"/>
      <c r="X122" s="124"/>
      <c r="Y122" s="124"/>
      <c r="Z122" s="124"/>
      <c r="AA122" s="124"/>
      <c r="AB122" s="124"/>
      <c r="AC122" s="124"/>
      <c r="AD122" s="124"/>
      <c r="AE122" s="124"/>
    </row>
    <row r="123" spans="1:65" s="25" customFormat="1" ht="22.7" customHeight="1">
      <c r="A123" s="21"/>
      <c r="B123" s="22"/>
      <c r="C123" s="61" t="s">
        <v>155</v>
      </c>
      <c r="D123" s="21"/>
      <c r="E123" s="21"/>
      <c r="F123" s="21"/>
      <c r="G123" s="21"/>
      <c r="H123" s="21"/>
      <c r="I123" s="21"/>
      <c r="J123" s="131">
        <f>BK123</f>
        <v>0</v>
      </c>
      <c r="K123" s="21"/>
      <c r="L123" s="22"/>
      <c r="M123" s="56"/>
      <c r="N123" s="47"/>
      <c r="O123" s="57"/>
      <c r="P123" s="132">
        <f>P124</f>
        <v>0</v>
      </c>
      <c r="Q123" s="57"/>
      <c r="R123" s="132">
        <f>R124</f>
        <v>0</v>
      </c>
      <c r="S123" s="57"/>
      <c r="T123" s="133">
        <f>T124</f>
        <v>0</v>
      </c>
      <c r="U123" s="21"/>
      <c r="V123" s="21"/>
      <c r="W123" s="21"/>
      <c r="X123" s="21"/>
      <c r="Y123" s="21"/>
      <c r="Z123" s="21"/>
      <c r="AA123" s="21"/>
      <c r="AB123" s="21"/>
      <c r="AC123" s="21"/>
      <c r="AD123" s="21"/>
      <c r="AE123" s="21"/>
      <c r="AT123" s="8" t="s">
        <v>74</v>
      </c>
      <c r="AU123" s="8" t="s">
        <v>122</v>
      </c>
      <c r="BK123" s="134">
        <f>BK124</f>
        <v>0</v>
      </c>
    </row>
    <row r="124" spans="1:65" s="135" customFormat="1" ht="25.9" customHeight="1">
      <c r="B124" s="136"/>
      <c r="D124" s="137" t="s">
        <v>74</v>
      </c>
      <c r="E124" s="138" t="s">
        <v>818</v>
      </c>
      <c r="F124" s="138" t="s">
        <v>819</v>
      </c>
      <c r="J124" s="139">
        <f>BK124</f>
        <v>0</v>
      </c>
      <c r="L124" s="136"/>
      <c r="M124" s="140"/>
      <c r="N124" s="141"/>
      <c r="O124" s="141"/>
      <c r="P124" s="142">
        <f>P125+P140</f>
        <v>0</v>
      </c>
      <c r="Q124" s="141"/>
      <c r="R124" s="142">
        <f>R125+R140</f>
        <v>0</v>
      </c>
      <c r="S124" s="141"/>
      <c r="T124" s="143">
        <f>T125+T140</f>
        <v>0</v>
      </c>
      <c r="AR124" s="137" t="s">
        <v>84</v>
      </c>
      <c r="AT124" s="144" t="s">
        <v>74</v>
      </c>
      <c r="AU124" s="144" t="s">
        <v>75</v>
      </c>
      <c r="AY124" s="137" t="s">
        <v>158</v>
      </c>
      <c r="BK124" s="145">
        <f>BK125+BK140</f>
        <v>0</v>
      </c>
    </row>
    <row r="125" spans="1:65" s="135" customFormat="1" ht="22.7" customHeight="1">
      <c r="B125" s="136"/>
      <c r="D125" s="137" t="s">
        <v>74</v>
      </c>
      <c r="E125" s="146" t="s">
        <v>75</v>
      </c>
      <c r="F125" s="146" t="s">
        <v>1984</v>
      </c>
      <c r="J125" s="147">
        <f>BK125</f>
        <v>0</v>
      </c>
      <c r="L125" s="136"/>
      <c r="M125" s="140"/>
      <c r="N125" s="141"/>
      <c r="O125" s="141"/>
      <c r="P125" s="142">
        <f>SUM(P126:P139)</f>
        <v>0</v>
      </c>
      <c r="Q125" s="141"/>
      <c r="R125" s="142">
        <f>SUM(R126:R139)</f>
        <v>0</v>
      </c>
      <c r="S125" s="141"/>
      <c r="T125" s="143">
        <f>SUM(T126:T139)</f>
        <v>0</v>
      </c>
      <c r="AR125" s="137" t="s">
        <v>84</v>
      </c>
      <c r="AT125" s="144" t="s">
        <v>74</v>
      </c>
      <c r="AU125" s="144" t="s">
        <v>80</v>
      </c>
      <c r="AY125" s="137" t="s">
        <v>158</v>
      </c>
      <c r="BK125" s="145">
        <f>SUM(BK126:BK139)</f>
        <v>0</v>
      </c>
    </row>
    <row r="126" spans="1:65" s="25" customFormat="1" ht="24.2" customHeight="1">
      <c r="A126" s="21"/>
      <c r="B126" s="22"/>
      <c r="C126" s="192" t="s">
        <v>80</v>
      </c>
      <c r="D126" s="192" t="s">
        <v>514</v>
      </c>
      <c r="E126" s="193" t="s">
        <v>2094</v>
      </c>
      <c r="F126" s="194" t="s">
        <v>2143</v>
      </c>
      <c r="G126" s="195" t="s">
        <v>2051</v>
      </c>
      <c r="H126" s="196">
        <v>1</v>
      </c>
      <c r="I126" s="2"/>
      <c r="J126" s="197">
        <f>ROUND(I126*H126,2)</f>
        <v>0</v>
      </c>
      <c r="K126" s="194" t="s">
        <v>1</v>
      </c>
      <c r="L126" s="198"/>
      <c r="M126" s="199" t="s">
        <v>1</v>
      </c>
      <c r="N126" s="200" t="s">
        <v>40</v>
      </c>
      <c r="O126" s="49"/>
      <c r="P126" s="156">
        <f>O126*H126</f>
        <v>0</v>
      </c>
      <c r="Q126" s="156">
        <v>0</v>
      </c>
      <c r="R126" s="156">
        <f>Q126*H126</f>
        <v>0</v>
      </c>
      <c r="S126" s="156">
        <v>0</v>
      </c>
      <c r="T126" s="157">
        <f>S126*H126</f>
        <v>0</v>
      </c>
      <c r="U126" s="21"/>
      <c r="V126" s="21"/>
      <c r="W126" s="21"/>
      <c r="X126" s="21"/>
      <c r="Y126" s="21"/>
      <c r="Z126" s="21"/>
      <c r="AA126" s="21"/>
      <c r="AB126" s="21"/>
      <c r="AC126" s="21"/>
      <c r="AD126" s="21"/>
      <c r="AE126" s="21"/>
      <c r="AR126" s="158" t="s">
        <v>527</v>
      </c>
      <c r="AT126" s="158" t="s">
        <v>514</v>
      </c>
      <c r="AU126" s="158" t="s">
        <v>84</v>
      </c>
      <c r="AY126" s="8" t="s">
        <v>158</v>
      </c>
      <c r="BE126" s="159">
        <f>IF(N126="základní",J126,0)</f>
        <v>0</v>
      </c>
      <c r="BF126" s="159">
        <f>IF(N126="snížená",J126,0)</f>
        <v>0</v>
      </c>
      <c r="BG126" s="159">
        <f>IF(N126="zákl. přenesená",J126,0)</f>
        <v>0</v>
      </c>
      <c r="BH126" s="159">
        <f>IF(N126="sníž. přenesená",J126,0)</f>
        <v>0</v>
      </c>
      <c r="BI126" s="159">
        <f>IF(N126="nulová",J126,0)</f>
        <v>0</v>
      </c>
      <c r="BJ126" s="8" t="s">
        <v>80</v>
      </c>
      <c r="BK126" s="159">
        <f>ROUND(I126*H126,2)</f>
        <v>0</v>
      </c>
      <c r="BL126" s="8" t="s">
        <v>403</v>
      </c>
      <c r="BM126" s="158" t="s">
        <v>84</v>
      </c>
    </row>
    <row r="127" spans="1:65" s="25" customFormat="1" ht="165.75">
      <c r="A127" s="21"/>
      <c r="B127" s="22"/>
      <c r="C127" s="21"/>
      <c r="D127" s="162" t="s">
        <v>552</v>
      </c>
      <c r="E127" s="21"/>
      <c r="F127" s="201" t="s">
        <v>2144</v>
      </c>
      <c r="G127" s="21"/>
      <c r="H127" s="21"/>
      <c r="I127" s="21"/>
      <c r="J127" s="21"/>
      <c r="K127" s="21"/>
      <c r="L127" s="22"/>
      <c r="M127" s="202"/>
      <c r="N127" s="203"/>
      <c r="O127" s="49"/>
      <c r="P127" s="49"/>
      <c r="Q127" s="49"/>
      <c r="R127" s="49"/>
      <c r="S127" s="49"/>
      <c r="T127" s="50"/>
      <c r="U127" s="21"/>
      <c r="V127" s="21"/>
      <c r="W127" s="21"/>
      <c r="X127" s="21"/>
      <c r="Y127" s="21"/>
      <c r="Z127" s="21"/>
      <c r="AA127" s="21"/>
      <c r="AB127" s="21"/>
      <c r="AC127" s="21"/>
      <c r="AD127" s="21"/>
      <c r="AE127" s="21"/>
      <c r="AT127" s="8" t="s">
        <v>552</v>
      </c>
      <c r="AU127" s="8" t="s">
        <v>84</v>
      </c>
    </row>
    <row r="128" spans="1:65" s="25" customFormat="1" ht="21.75" customHeight="1">
      <c r="A128" s="21"/>
      <c r="B128" s="22"/>
      <c r="C128" s="192" t="s">
        <v>84</v>
      </c>
      <c r="D128" s="192" t="s">
        <v>514</v>
      </c>
      <c r="E128" s="193" t="s">
        <v>2145</v>
      </c>
      <c r="F128" s="194" t="s">
        <v>2146</v>
      </c>
      <c r="G128" s="195" t="s">
        <v>173</v>
      </c>
      <c r="H128" s="196">
        <v>2</v>
      </c>
      <c r="I128" s="2"/>
      <c r="J128" s="197">
        <f>ROUND(I128*H128,2)</f>
        <v>0</v>
      </c>
      <c r="K128" s="194" t="s">
        <v>1</v>
      </c>
      <c r="L128" s="198"/>
      <c r="M128" s="199" t="s">
        <v>1</v>
      </c>
      <c r="N128" s="200" t="s">
        <v>40</v>
      </c>
      <c r="O128" s="49"/>
      <c r="P128" s="156">
        <f>O128*H128</f>
        <v>0</v>
      </c>
      <c r="Q128" s="156">
        <v>0</v>
      </c>
      <c r="R128" s="156">
        <f>Q128*H128</f>
        <v>0</v>
      </c>
      <c r="S128" s="156">
        <v>0</v>
      </c>
      <c r="T128" s="157">
        <f>S128*H128</f>
        <v>0</v>
      </c>
      <c r="U128" s="21"/>
      <c r="V128" s="21"/>
      <c r="W128" s="21"/>
      <c r="X128" s="21"/>
      <c r="Y128" s="21"/>
      <c r="Z128" s="21"/>
      <c r="AA128" s="21"/>
      <c r="AB128" s="21"/>
      <c r="AC128" s="21"/>
      <c r="AD128" s="21"/>
      <c r="AE128" s="21"/>
      <c r="AR128" s="158" t="s">
        <v>527</v>
      </c>
      <c r="AT128" s="158" t="s">
        <v>514</v>
      </c>
      <c r="AU128" s="158" t="s">
        <v>84</v>
      </c>
      <c r="AY128" s="8" t="s">
        <v>158</v>
      </c>
      <c r="BE128" s="159">
        <f>IF(N128="základní",J128,0)</f>
        <v>0</v>
      </c>
      <c r="BF128" s="159">
        <f>IF(N128="snížená",J128,0)</f>
        <v>0</v>
      </c>
      <c r="BG128" s="159">
        <f>IF(N128="zákl. přenesená",J128,0)</f>
        <v>0</v>
      </c>
      <c r="BH128" s="159">
        <f>IF(N128="sníž. přenesená",J128,0)</f>
        <v>0</v>
      </c>
      <c r="BI128" s="159">
        <f>IF(N128="nulová",J128,0)</f>
        <v>0</v>
      </c>
      <c r="BJ128" s="8" t="s">
        <v>80</v>
      </c>
      <c r="BK128" s="159">
        <f>ROUND(I128*H128,2)</f>
        <v>0</v>
      </c>
      <c r="BL128" s="8" t="s">
        <v>403</v>
      </c>
      <c r="BM128" s="158" t="s">
        <v>90</v>
      </c>
    </row>
    <row r="129" spans="1:65" s="25" customFormat="1" ht="87.75">
      <c r="A129" s="21"/>
      <c r="B129" s="22"/>
      <c r="C129" s="21"/>
      <c r="D129" s="162" t="s">
        <v>552</v>
      </c>
      <c r="E129" s="21"/>
      <c r="F129" s="201" t="s">
        <v>2147</v>
      </c>
      <c r="G129" s="21"/>
      <c r="H129" s="21"/>
      <c r="I129" s="21"/>
      <c r="J129" s="21"/>
      <c r="K129" s="21"/>
      <c r="L129" s="22"/>
      <c r="M129" s="202"/>
      <c r="N129" s="203"/>
      <c r="O129" s="49"/>
      <c r="P129" s="49"/>
      <c r="Q129" s="49"/>
      <c r="R129" s="49"/>
      <c r="S129" s="49"/>
      <c r="T129" s="50"/>
      <c r="U129" s="21"/>
      <c r="V129" s="21"/>
      <c r="W129" s="21"/>
      <c r="X129" s="21"/>
      <c r="Y129" s="21"/>
      <c r="Z129" s="21"/>
      <c r="AA129" s="21"/>
      <c r="AB129" s="21"/>
      <c r="AC129" s="21"/>
      <c r="AD129" s="21"/>
      <c r="AE129" s="21"/>
      <c r="AT129" s="8" t="s">
        <v>552</v>
      </c>
      <c r="AU129" s="8" t="s">
        <v>84</v>
      </c>
    </row>
    <row r="130" spans="1:65" s="25" customFormat="1" ht="33" customHeight="1">
      <c r="A130" s="21"/>
      <c r="B130" s="22"/>
      <c r="C130" s="192" t="s">
        <v>87</v>
      </c>
      <c r="D130" s="192" t="s">
        <v>514</v>
      </c>
      <c r="E130" s="193" t="s">
        <v>2097</v>
      </c>
      <c r="F130" s="194" t="s">
        <v>2148</v>
      </c>
      <c r="G130" s="195" t="s">
        <v>173</v>
      </c>
      <c r="H130" s="196">
        <v>61</v>
      </c>
      <c r="I130" s="2"/>
      <c r="J130" s="197">
        <f>ROUND(I130*H130,2)</f>
        <v>0</v>
      </c>
      <c r="K130" s="194" t="s">
        <v>1</v>
      </c>
      <c r="L130" s="198"/>
      <c r="M130" s="199" t="s">
        <v>1</v>
      </c>
      <c r="N130" s="200" t="s">
        <v>40</v>
      </c>
      <c r="O130" s="49"/>
      <c r="P130" s="156">
        <f>O130*H130</f>
        <v>0</v>
      </c>
      <c r="Q130" s="156">
        <v>0</v>
      </c>
      <c r="R130" s="156">
        <f>Q130*H130</f>
        <v>0</v>
      </c>
      <c r="S130" s="156">
        <v>0</v>
      </c>
      <c r="T130" s="157">
        <f>S130*H130</f>
        <v>0</v>
      </c>
      <c r="U130" s="21"/>
      <c r="V130" s="21"/>
      <c r="W130" s="21"/>
      <c r="X130" s="21"/>
      <c r="Y130" s="21"/>
      <c r="Z130" s="21"/>
      <c r="AA130" s="21"/>
      <c r="AB130" s="21"/>
      <c r="AC130" s="21"/>
      <c r="AD130" s="21"/>
      <c r="AE130" s="21"/>
      <c r="AR130" s="158" t="s">
        <v>527</v>
      </c>
      <c r="AT130" s="158" t="s">
        <v>514</v>
      </c>
      <c r="AU130" s="158" t="s">
        <v>84</v>
      </c>
      <c r="AY130" s="8" t="s">
        <v>158</v>
      </c>
      <c r="BE130" s="159">
        <f>IF(N130="základní",J130,0)</f>
        <v>0</v>
      </c>
      <c r="BF130" s="159">
        <f>IF(N130="snížená",J130,0)</f>
        <v>0</v>
      </c>
      <c r="BG130" s="159">
        <f>IF(N130="zákl. přenesená",J130,0)</f>
        <v>0</v>
      </c>
      <c r="BH130" s="159">
        <f>IF(N130="sníž. přenesená",J130,0)</f>
        <v>0</v>
      </c>
      <c r="BI130" s="159">
        <f>IF(N130="nulová",J130,0)</f>
        <v>0</v>
      </c>
      <c r="BJ130" s="8" t="s">
        <v>80</v>
      </c>
      <c r="BK130" s="159">
        <f>ROUND(I130*H130,2)</f>
        <v>0</v>
      </c>
      <c r="BL130" s="8" t="s">
        <v>403</v>
      </c>
      <c r="BM130" s="158" t="s">
        <v>112</v>
      </c>
    </row>
    <row r="131" spans="1:65" s="25" customFormat="1" ht="78">
      <c r="A131" s="21"/>
      <c r="B131" s="22"/>
      <c r="C131" s="21"/>
      <c r="D131" s="162" t="s">
        <v>552</v>
      </c>
      <c r="E131" s="21"/>
      <c r="F131" s="201" t="s">
        <v>2149</v>
      </c>
      <c r="G131" s="21"/>
      <c r="H131" s="21"/>
      <c r="I131" s="21"/>
      <c r="J131" s="21"/>
      <c r="K131" s="21"/>
      <c r="L131" s="22"/>
      <c r="M131" s="202"/>
      <c r="N131" s="203"/>
      <c r="O131" s="49"/>
      <c r="P131" s="49"/>
      <c r="Q131" s="49"/>
      <c r="R131" s="49"/>
      <c r="S131" s="49"/>
      <c r="T131" s="50"/>
      <c r="U131" s="21"/>
      <c r="V131" s="21"/>
      <c r="W131" s="21"/>
      <c r="X131" s="21"/>
      <c r="Y131" s="21"/>
      <c r="Z131" s="21"/>
      <c r="AA131" s="21"/>
      <c r="AB131" s="21"/>
      <c r="AC131" s="21"/>
      <c r="AD131" s="21"/>
      <c r="AE131" s="21"/>
      <c r="AT131" s="8" t="s">
        <v>552</v>
      </c>
      <c r="AU131" s="8" t="s">
        <v>84</v>
      </c>
    </row>
    <row r="132" spans="1:65" s="25" customFormat="1" ht="24.2" customHeight="1">
      <c r="A132" s="21"/>
      <c r="B132" s="22"/>
      <c r="C132" s="192" t="s">
        <v>90</v>
      </c>
      <c r="D132" s="192" t="s">
        <v>514</v>
      </c>
      <c r="E132" s="193" t="s">
        <v>2099</v>
      </c>
      <c r="F132" s="194" t="s">
        <v>2150</v>
      </c>
      <c r="G132" s="195" t="s">
        <v>173</v>
      </c>
      <c r="H132" s="196">
        <v>4</v>
      </c>
      <c r="I132" s="2"/>
      <c r="J132" s="197">
        <f>ROUND(I132*H132,2)</f>
        <v>0</v>
      </c>
      <c r="K132" s="194" t="s">
        <v>1</v>
      </c>
      <c r="L132" s="198"/>
      <c r="M132" s="199" t="s">
        <v>1</v>
      </c>
      <c r="N132" s="200" t="s">
        <v>40</v>
      </c>
      <c r="O132" s="49"/>
      <c r="P132" s="156">
        <f>O132*H132</f>
        <v>0</v>
      </c>
      <c r="Q132" s="156">
        <v>0</v>
      </c>
      <c r="R132" s="156">
        <f>Q132*H132</f>
        <v>0</v>
      </c>
      <c r="S132" s="156">
        <v>0</v>
      </c>
      <c r="T132" s="157">
        <f>S132*H132</f>
        <v>0</v>
      </c>
      <c r="U132" s="21"/>
      <c r="V132" s="21"/>
      <c r="W132" s="21"/>
      <c r="X132" s="21"/>
      <c r="Y132" s="21"/>
      <c r="Z132" s="21"/>
      <c r="AA132" s="21"/>
      <c r="AB132" s="21"/>
      <c r="AC132" s="21"/>
      <c r="AD132" s="21"/>
      <c r="AE132" s="21"/>
      <c r="AR132" s="158" t="s">
        <v>527</v>
      </c>
      <c r="AT132" s="158" t="s">
        <v>514</v>
      </c>
      <c r="AU132" s="158" t="s">
        <v>84</v>
      </c>
      <c r="AY132" s="8" t="s">
        <v>158</v>
      </c>
      <c r="BE132" s="159">
        <f>IF(N132="základní",J132,0)</f>
        <v>0</v>
      </c>
      <c r="BF132" s="159">
        <f>IF(N132="snížená",J132,0)</f>
        <v>0</v>
      </c>
      <c r="BG132" s="159">
        <f>IF(N132="zákl. přenesená",J132,0)</f>
        <v>0</v>
      </c>
      <c r="BH132" s="159">
        <f>IF(N132="sníž. přenesená",J132,0)</f>
        <v>0</v>
      </c>
      <c r="BI132" s="159">
        <f>IF(N132="nulová",J132,0)</f>
        <v>0</v>
      </c>
      <c r="BJ132" s="8" t="s">
        <v>80</v>
      </c>
      <c r="BK132" s="159">
        <f>ROUND(I132*H132,2)</f>
        <v>0</v>
      </c>
      <c r="BL132" s="8" t="s">
        <v>403</v>
      </c>
      <c r="BM132" s="158" t="s">
        <v>213</v>
      </c>
    </row>
    <row r="133" spans="1:65" s="25" customFormat="1" ht="156">
      <c r="A133" s="21"/>
      <c r="B133" s="22"/>
      <c r="C133" s="21"/>
      <c r="D133" s="162" t="s">
        <v>552</v>
      </c>
      <c r="E133" s="21"/>
      <c r="F133" s="201" t="s">
        <v>2151</v>
      </c>
      <c r="G133" s="21"/>
      <c r="H133" s="21"/>
      <c r="I133" s="21"/>
      <c r="J133" s="21"/>
      <c r="K133" s="21"/>
      <c r="L133" s="22"/>
      <c r="M133" s="202"/>
      <c r="N133" s="203"/>
      <c r="O133" s="49"/>
      <c r="P133" s="49"/>
      <c r="Q133" s="49"/>
      <c r="R133" s="49"/>
      <c r="S133" s="49"/>
      <c r="T133" s="50"/>
      <c r="U133" s="21"/>
      <c r="V133" s="21"/>
      <c r="W133" s="21"/>
      <c r="X133" s="21"/>
      <c r="Y133" s="21"/>
      <c r="Z133" s="21"/>
      <c r="AA133" s="21"/>
      <c r="AB133" s="21"/>
      <c r="AC133" s="21"/>
      <c r="AD133" s="21"/>
      <c r="AE133" s="21"/>
      <c r="AT133" s="8" t="s">
        <v>552</v>
      </c>
      <c r="AU133" s="8" t="s">
        <v>84</v>
      </c>
    </row>
    <row r="134" spans="1:65" s="25" customFormat="1" ht="24.2" customHeight="1">
      <c r="A134" s="21"/>
      <c r="B134" s="22"/>
      <c r="C134" s="192" t="s">
        <v>93</v>
      </c>
      <c r="D134" s="192" t="s">
        <v>514</v>
      </c>
      <c r="E134" s="193" t="s">
        <v>2102</v>
      </c>
      <c r="F134" s="194" t="s">
        <v>2152</v>
      </c>
      <c r="G134" s="195" t="s">
        <v>2051</v>
      </c>
      <c r="H134" s="196">
        <v>8</v>
      </c>
      <c r="I134" s="2"/>
      <c r="J134" s="197">
        <f>ROUND(I134*H134,2)</f>
        <v>0</v>
      </c>
      <c r="K134" s="194" t="s">
        <v>1</v>
      </c>
      <c r="L134" s="198"/>
      <c r="M134" s="199" t="s">
        <v>1</v>
      </c>
      <c r="N134" s="200" t="s">
        <v>40</v>
      </c>
      <c r="O134" s="49"/>
      <c r="P134" s="156">
        <f>O134*H134</f>
        <v>0</v>
      </c>
      <c r="Q134" s="156">
        <v>0</v>
      </c>
      <c r="R134" s="156">
        <f>Q134*H134</f>
        <v>0</v>
      </c>
      <c r="S134" s="156">
        <v>0</v>
      </c>
      <c r="T134" s="157">
        <f>S134*H134</f>
        <v>0</v>
      </c>
      <c r="U134" s="21"/>
      <c r="V134" s="21"/>
      <c r="W134" s="21"/>
      <c r="X134" s="21"/>
      <c r="Y134" s="21"/>
      <c r="Z134" s="21"/>
      <c r="AA134" s="21"/>
      <c r="AB134" s="21"/>
      <c r="AC134" s="21"/>
      <c r="AD134" s="21"/>
      <c r="AE134" s="21"/>
      <c r="AR134" s="158" t="s">
        <v>527</v>
      </c>
      <c r="AT134" s="158" t="s">
        <v>514</v>
      </c>
      <c r="AU134" s="158" t="s">
        <v>84</v>
      </c>
      <c r="AY134" s="8" t="s">
        <v>158</v>
      </c>
      <c r="BE134" s="159">
        <f>IF(N134="základní",J134,0)</f>
        <v>0</v>
      </c>
      <c r="BF134" s="159">
        <f>IF(N134="snížená",J134,0)</f>
        <v>0</v>
      </c>
      <c r="BG134" s="159">
        <f>IF(N134="zákl. přenesená",J134,0)</f>
        <v>0</v>
      </c>
      <c r="BH134" s="159">
        <f>IF(N134="sníž. přenesená",J134,0)</f>
        <v>0</v>
      </c>
      <c r="BI134" s="159">
        <f>IF(N134="nulová",J134,0)</f>
        <v>0</v>
      </c>
      <c r="BJ134" s="8" t="s">
        <v>80</v>
      </c>
      <c r="BK134" s="159">
        <f>ROUND(I134*H134,2)</f>
        <v>0</v>
      </c>
      <c r="BL134" s="8" t="s">
        <v>403</v>
      </c>
      <c r="BM134" s="158" t="s">
        <v>240</v>
      </c>
    </row>
    <row r="135" spans="1:65" s="25" customFormat="1" ht="24.2" customHeight="1">
      <c r="A135" s="21"/>
      <c r="B135" s="22"/>
      <c r="C135" s="192" t="s">
        <v>112</v>
      </c>
      <c r="D135" s="192" t="s">
        <v>514</v>
      </c>
      <c r="E135" s="193" t="s">
        <v>2105</v>
      </c>
      <c r="F135" s="194" t="s">
        <v>2153</v>
      </c>
      <c r="G135" s="195" t="s">
        <v>173</v>
      </c>
      <c r="H135" s="196">
        <v>1</v>
      </c>
      <c r="I135" s="2"/>
      <c r="J135" s="197">
        <f>ROUND(I135*H135,2)</f>
        <v>0</v>
      </c>
      <c r="K135" s="194" t="s">
        <v>1</v>
      </c>
      <c r="L135" s="198"/>
      <c r="M135" s="199" t="s">
        <v>1</v>
      </c>
      <c r="N135" s="200" t="s">
        <v>40</v>
      </c>
      <c r="O135" s="49"/>
      <c r="P135" s="156">
        <f>O135*H135</f>
        <v>0</v>
      </c>
      <c r="Q135" s="156">
        <v>0</v>
      </c>
      <c r="R135" s="156">
        <f>Q135*H135</f>
        <v>0</v>
      </c>
      <c r="S135" s="156">
        <v>0</v>
      </c>
      <c r="T135" s="157">
        <f>S135*H135</f>
        <v>0</v>
      </c>
      <c r="U135" s="21"/>
      <c r="V135" s="21"/>
      <c r="W135" s="21"/>
      <c r="X135" s="21"/>
      <c r="Y135" s="21"/>
      <c r="Z135" s="21"/>
      <c r="AA135" s="21"/>
      <c r="AB135" s="21"/>
      <c r="AC135" s="21"/>
      <c r="AD135" s="21"/>
      <c r="AE135" s="21"/>
      <c r="AR135" s="158" t="s">
        <v>527</v>
      </c>
      <c r="AT135" s="158" t="s">
        <v>514</v>
      </c>
      <c r="AU135" s="158" t="s">
        <v>84</v>
      </c>
      <c r="AY135" s="8" t="s">
        <v>158</v>
      </c>
      <c r="BE135" s="159">
        <f>IF(N135="základní",J135,0)</f>
        <v>0</v>
      </c>
      <c r="BF135" s="159">
        <f>IF(N135="snížená",J135,0)</f>
        <v>0</v>
      </c>
      <c r="BG135" s="159">
        <f>IF(N135="zákl. přenesená",J135,0)</f>
        <v>0</v>
      </c>
      <c r="BH135" s="159">
        <f>IF(N135="sníž. přenesená",J135,0)</f>
        <v>0</v>
      </c>
      <c r="BI135" s="159">
        <f>IF(N135="nulová",J135,0)</f>
        <v>0</v>
      </c>
      <c r="BJ135" s="8" t="s">
        <v>80</v>
      </c>
      <c r="BK135" s="159">
        <f>ROUND(I135*H135,2)</f>
        <v>0</v>
      </c>
      <c r="BL135" s="8" t="s">
        <v>403</v>
      </c>
      <c r="BM135" s="158" t="s">
        <v>176</v>
      </c>
    </row>
    <row r="136" spans="1:65" s="25" customFormat="1" ht="78">
      <c r="A136" s="21"/>
      <c r="B136" s="22"/>
      <c r="C136" s="21"/>
      <c r="D136" s="162" t="s">
        <v>552</v>
      </c>
      <c r="E136" s="21"/>
      <c r="F136" s="201" t="s">
        <v>2154</v>
      </c>
      <c r="G136" s="21"/>
      <c r="H136" s="21"/>
      <c r="I136" s="21"/>
      <c r="J136" s="21"/>
      <c r="K136" s="21"/>
      <c r="L136" s="22"/>
      <c r="M136" s="202"/>
      <c r="N136" s="203"/>
      <c r="O136" s="49"/>
      <c r="P136" s="49"/>
      <c r="Q136" s="49"/>
      <c r="R136" s="49"/>
      <c r="S136" s="49"/>
      <c r="T136" s="50"/>
      <c r="U136" s="21"/>
      <c r="V136" s="21"/>
      <c r="W136" s="21"/>
      <c r="X136" s="21"/>
      <c r="Y136" s="21"/>
      <c r="Z136" s="21"/>
      <c r="AA136" s="21"/>
      <c r="AB136" s="21"/>
      <c r="AC136" s="21"/>
      <c r="AD136" s="21"/>
      <c r="AE136" s="21"/>
      <c r="AT136" s="8" t="s">
        <v>552</v>
      </c>
      <c r="AU136" s="8" t="s">
        <v>84</v>
      </c>
    </row>
    <row r="137" spans="1:65" s="25" customFormat="1" ht="24.2" customHeight="1">
      <c r="A137" s="21"/>
      <c r="B137" s="22"/>
      <c r="C137" s="192" t="s">
        <v>199</v>
      </c>
      <c r="D137" s="192" t="s">
        <v>514</v>
      </c>
      <c r="E137" s="193" t="s">
        <v>2155</v>
      </c>
      <c r="F137" s="194" t="s">
        <v>2156</v>
      </c>
      <c r="G137" s="195" t="s">
        <v>173</v>
      </c>
      <c r="H137" s="196">
        <v>8</v>
      </c>
      <c r="I137" s="2"/>
      <c r="J137" s="197">
        <f>ROUND(I137*H137,2)</f>
        <v>0</v>
      </c>
      <c r="K137" s="194" t="s">
        <v>1</v>
      </c>
      <c r="L137" s="198"/>
      <c r="M137" s="199" t="s">
        <v>1</v>
      </c>
      <c r="N137" s="200" t="s">
        <v>40</v>
      </c>
      <c r="O137" s="49"/>
      <c r="P137" s="156">
        <f>O137*H137</f>
        <v>0</v>
      </c>
      <c r="Q137" s="156">
        <v>0</v>
      </c>
      <c r="R137" s="156">
        <f>Q137*H137</f>
        <v>0</v>
      </c>
      <c r="S137" s="156">
        <v>0</v>
      </c>
      <c r="T137" s="157">
        <f>S137*H137</f>
        <v>0</v>
      </c>
      <c r="U137" s="21"/>
      <c r="V137" s="21"/>
      <c r="W137" s="21"/>
      <c r="X137" s="21"/>
      <c r="Y137" s="21"/>
      <c r="Z137" s="21"/>
      <c r="AA137" s="21"/>
      <c r="AB137" s="21"/>
      <c r="AC137" s="21"/>
      <c r="AD137" s="21"/>
      <c r="AE137" s="21"/>
      <c r="AR137" s="158" t="s">
        <v>527</v>
      </c>
      <c r="AT137" s="158" t="s">
        <v>514</v>
      </c>
      <c r="AU137" s="158" t="s">
        <v>84</v>
      </c>
      <c r="AY137" s="8" t="s">
        <v>158</v>
      </c>
      <c r="BE137" s="159">
        <f>IF(N137="základní",J137,0)</f>
        <v>0</v>
      </c>
      <c r="BF137" s="159">
        <f>IF(N137="snížená",J137,0)</f>
        <v>0</v>
      </c>
      <c r="BG137" s="159">
        <f>IF(N137="zákl. přenesená",J137,0)</f>
        <v>0</v>
      </c>
      <c r="BH137" s="159">
        <f>IF(N137="sníž. přenesená",J137,0)</f>
        <v>0</v>
      </c>
      <c r="BI137" s="159">
        <f>IF(N137="nulová",J137,0)</f>
        <v>0</v>
      </c>
      <c r="BJ137" s="8" t="s">
        <v>80</v>
      </c>
      <c r="BK137" s="159">
        <f>ROUND(I137*H137,2)</f>
        <v>0</v>
      </c>
      <c r="BL137" s="8" t="s">
        <v>403</v>
      </c>
      <c r="BM137" s="158" t="s">
        <v>301</v>
      </c>
    </row>
    <row r="138" spans="1:65" s="25" customFormat="1" ht="16.5" customHeight="1">
      <c r="A138" s="21"/>
      <c r="B138" s="22"/>
      <c r="C138" s="192" t="s">
        <v>213</v>
      </c>
      <c r="D138" s="192" t="s">
        <v>514</v>
      </c>
      <c r="E138" s="193" t="s">
        <v>2107</v>
      </c>
      <c r="F138" s="194" t="s">
        <v>2157</v>
      </c>
      <c r="G138" s="195" t="s">
        <v>253</v>
      </c>
      <c r="H138" s="196">
        <v>330</v>
      </c>
      <c r="I138" s="2"/>
      <c r="J138" s="197">
        <f>ROUND(I138*H138,2)</f>
        <v>0</v>
      </c>
      <c r="K138" s="194" t="s">
        <v>1</v>
      </c>
      <c r="L138" s="198"/>
      <c r="M138" s="199" t="s">
        <v>1</v>
      </c>
      <c r="N138" s="200" t="s">
        <v>40</v>
      </c>
      <c r="O138" s="49"/>
      <c r="P138" s="156">
        <f>O138*H138</f>
        <v>0</v>
      </c>
      <c r="Q138" s="156">
        <v>0</v>
      </c>
      <c r="R138" s="156">
        <f>Q138*H138</f>
        <v>0</v>
      </c>
      <c r="S138" s="156">
        <v>0</v>
      </c>
      <c r="T138" s="157">
        <f>S138*H138</f>
        <v>0</v>
      </c>
      <c r="U138" s="21"/>
      <c r="V138" s="21"/>
      <c r="W138" s="21"/>
      <c r="X138" s="21"/>
      <c r="Y138" s="21"/>
      <c r="Z138" s="21"/>
      <c r="AA138" s="21"/>
      <c r="AB138" s="21"/>
      <c r="AC138" s="21"/>
      <c r="AD138" s="21"/>
      <c r="AE138" s="21"/>
      <c r="AR138" s="158" t="s">
        <v>527</v>
      </c>
      <c r="AT138" s="158" t="s">
        <v>514</v>
      </c>
      <c r="AU138" s="158" t="s">
        <v>84</v>
      </c>
      <c r="AY138" s="8" t="s">
        <v>158</v>
      </c>
      <c r="BE138" s="159">
        <f>IF(N138="základní",J138,0)</f>
        <v>0</v>
      </c>
      <c r="BF138" s="159">
        <f>IF(N138="snížená",J138,0)</f>
        <v>0</v>
      </c>
      <c r="BG138" s="159">
        <f>IF(N138="zákl. přenesená",J138,0)</f>
        <v>0</v>
      </c>
      <c r="BH138" s="159">
        <f>IF(N138="sníž. přenesená",J138,0)</f>
        <v>0</v>
      </c>
      <c r="BI138" s="159">
        <f>IF(N138="nulová",J138,0)</f>
        <v>0</v>
      </c>
      <c r="BJ138" s="8" t="s">
        <v>80</v>
      </c>
      <c r="BK138" s="159">
        <f>ROUND(I138*H138,2)</f>
        <v>0</v>
      </c>
      <c r="BL138" s="8" t="s">
        <v>403</v>
      </c>
      <c r="BM138" s="158" t="s">
        <v>403</v>
      </c>
    </row>
    <row r="139" spans="1:65" s="25" customFormat="1" ht="24.2" customHeight="1">
      <c r="A139" s="21"/>
      <c r="B139" s="22"/>
      <c r="C139" s="192" t="s">
        <v>230</v>
      </c>
      <c r="D139" s="192" t="s">
        <v>514</v>
      </c>
      <c r="E139" s="193" t="s">
        <v>2110</v>
      </c>
      <c r="F139" s="194" t="s">
        <v>2158</v>
      </c>
      <c r="G139" s="195" t="s">
        <v>2051</v>
      </c>
      <c r="H139" s="196">
        <v>1</v>
      </c>
      <c r="I139" s="2"/>
      <c r="J139" s="197">
        <f>ROUND(I139*H139,2)</f>
        <v>0</v>
      </c>
      <c r="K139" s="194" t="s">
        <v>1</v>
      </c>
      <c r="L139" s="198"/>
      <c r="M139" s="199" t="s">
        <v>1</v>
      </c>
      <c r="N139" s="200" t="s">
        <v>40</v>
      </c>
      <c r="O139" s="49"/>
      <c r="P139" s="156">
        <f>O139*H139</f>
        <v>0</v>
      </c>
      <c r="Q139" s="156">
        <v>0</v>
      </c>
      <c r="R139" s="156">
        <f>Q139*H139</f>
        <v>0</v>
      </c>
      <c r="S139" s="156">
        <v>0</v>
      </c>
      <c r="T139" s="157">
        <f>S139*H139</f>
        <v>0</v>
      </c>
      <c r="U139" s="21"/>
      <c r="V139" s="21"/>
      <c r="W139" s="21"/>
      <c r="X139" s="21"/>
      <c r="Y139" s="21"/>
      <c r="Z139" s="21"/>
      <c r="AA139" s="21"/>
      <c r="AB139" s="21"/>
      <c r="AC139" s="21"/>
      <c r="AD139" s="21"/>
      <c r="AE139" s="21"/>
      <c r="AR139" s="158" t="s">
        <v>527</v>
      </c>
      <c r="AT139" s="158" t="s">
        <v>514</v>
      </c>
      <c r="AU139" s="158" t="s">
        <v>84</v>
      </c>
      <c r="AY139" s="8" t="s">
        <v>158</v>
      </c>
      <c r="BE139" s="159">
        <f>IF(N139="základní",J139,0)</f>
        <v>0</v>
      </c>
      <c r="BF139" s="159">
        <f>IF(N139="snížená",J139,0)</f>
        <v>0</v>
      </c>
      <c r="BG139" s="159">
        <f>IF(N139="zákl. přenesená",J139,0)</f>
        <v>0</v>
      </c>
      <c r="BH139" s="159">
        <f>IF(N139="sníž. přenesená",J139,0)</f>
        <v>0</v>
      </c>
      <c r="BI139" s="159">
        <f>IF(N139="nulová",J139,0)</f>
        <v>0</v>
      </c>
      <c r="BJ139" s="8" t="s">
        <v>80</v>
      </c>
      <c r="BK139" s="159">
        <f>ROUND(I139*H139,2)</f>
        <v>0</v>
      </c>
      <c r="BL139" s="8" t="s">
        <v>403</v>
      </c>
      <c r="BM139" s="158" t="s">
        <v>414</v>
      </c>
    </row>
    <row r="140" spans="1:65" s="135" customFormat="1" ht="22.7" customHeight="1">
      <c r="B140" s="136"/>
      <c r="D140" s="137" t="s">
        <v>74</v>
      </c>
      <c r="E140" s="146" t="s">
        <v>2052</v>
      </c>
      <c r="F140" s="146" t="s">
        <v>2053</v>
      </c>
      <c r="J140" s="147">
        <f>BK140</f>
        <v>0</v>
      </c>
      <c r="L140" s="136"/>
      <c r="M140" s="140"/>
      <c r="N140" s="141"/>
      <c r="O140" s="141"/>
      <c r="P140" s="142">
        <f>SUM(P141:P148)</f>
        <v>0</v>
      </c>
      <c r="Q140" s="141"/>
      <c r="R140" s="142">
        <f>SUM(R141:R148)</f>
        <v>0</v>
      </c>
      <c r="S140" s="141"/>
      <c r="T140" s="143">
        <f>SUM(T141:T148)</f>
        <v>0</v>
      </c>
      <c r="AR140" s="137" t="s">
        <v>84</v>
      </c>
      <c r="AT140" s="144" t="s">
        <v>74</v>
      </c>
      <c r="AU140" s="144" t="s">
        <v>80</v>
      </c>
      <c r="AY140" s="137" t="s">
        <v>158</v>
      </c>
      <c r="BK140" s="145">
        <f>SUM(BK141:BK148)</f>
        <v>0</v>
      </c>
    </row>
    <row r="141" spans="1:65" s="25" customFormat="1" ht="21.75" customHeight="1">
      <c r="A141" s="21"/>
      <c r="B141" s="22"/>
      <c r="C141" s="148" t="s">
        <v>240</v>
      </c>
      <c r="D141" s="148" t="s">
        <v>160</v>
      </c>
      <c r="E141" s="149" t="s">
        <v>2127</v>
      </c>
      <c r="F141" s="150" t="s">
        <v>2128</v>
      </c>
      <c r="G141" s="151" t="s">
        <v>253</v>
      </c>
      <c r="H141" s="152">
        <v>330</v>
      </c>
      <c r="I141" s="1"/>
      <c r="J141" s="153">
        <f t="shared" ref="J141:J148" si="0">ROUND(I141*H141,2)</f>
        <v>0</v>
      </c>
      <c r="K141" s="150" t="s">
        <v>1</v>
      </c>
      <c r="L141" s="22"/>
      <c r="M141" s="154" t="s">
        <v>1</v>
      </c>
      <c r="N141" s="155" t="s">
        <v>40</v>
      </c>
      <c r="O141" s="49"/>
      <c r="P141" s="156">
        <f t="shared" ref="P141:P148" si="1">O141*H141</f>
        <v>0</v>
      </c>
      <c r="Q141" s="156">
        <v>0</v>
      </c>
      <c r="R141" s="156">
        <f t="shared" ref="R141:R148" si="2">Q141*H141</f>
        <v>0</v>
      </c>
      <c r="S141" s="156">
        <v>0</v>
      </c>
      <c r="T141" s="157">
        <f t="shared" ref="T141:T148" si="3">S141*H141</f>
        <v>0</v>
      </c>
      <c r="U141" s="21"/>
      <c r="V141" s="21"/>
      <c r="W141" s="21"/>
      <c r="X141" s="21"/>
      <c r="Y141" s="21"/>
      <c r="Z141" s="21"/>
      <c r="AA141" s="21"/>
      <c r="AB141" s="21"/>
      <c r="AC141" s="21"/>
      <c r="AD141" s="21"/>
      <c r="AE141" s="21"/>
      <c r="AR141" s="158" t="s">
        <v>403</v>
      </c>
      <c r="AT141" s="158" t="s">
        <v>160</v>
      </c>
      <c r="AU141" s="158" t="s">
        <v>84</v>
      </c>
      <c r="AY141" s="8" t="s">
        <v>158</v>
      </c>
      <c r="BE141" s="159">
        <f t="shared" ref="BE141:BE148" si="4">IF(N141="základní",J141,0)</f>
        <v>0</v>
      </c>
      <c r="BF141" s="159">
        <f t="shared" ref="BF141:BF148" si="5">IF(N141="snížená",J141,0)</f>
        <v>0</v>
      </c>
      <c r="BG141" s="159">
        <f t="shared" ref="BG141:BG148" si="6">IF(N141="zákl. přenesená",J141,0)</f>
        <v>0</v>
      </c>
      <c r="BH141" s="159">
        <f t="shared" ref="BH141:BH148" si="7">IF(N141="sníž. přenesená",J141,0)</f>
        <v>0</v>
      </c>
      <c r="BI141" s="159">
        <f t="shared" ref="BI141:BI148" si="8">IF(N141="nulová",J141,0)</f>
        <v>0</v>
      </c>
      <c r="BJ141" s="8" t="s">
        <v>80</v>
      </c>
      <c r="BK141" s="159">
        <f t="shared" ref="BK141:BK148" si="9">ROUND(I141*H141,2)</f>
        <v>0</v>
      </c>
      <c r="BL141" s="8" t="s">
        <v>403</v>
      </c>
      <c r="BM141" s="158" t="s">
        <v>426</v>
      </c>
    </row>
    <row r="142" spans="1:65" s="25" customFormat="1" ht="24.2" customHeight="1">
      <c r="A142" s="21"/>
      <c r="B142" s="22"/>
      <c r="C142" s="148" t="s">
        <v>250</v>
      </c>
      <c r="D142" s="148" t="s">
        <v>160</v>
      </c>
      <c r="E142" s="149" t="s">
        <v>2159</v>
      </c>
      <c r="F142" s="150" t="s">
        <v>2160</v>
      </c>
      <c r="G142" s="151" t="s">
        <v>173</v>
      </c>
      <c r="H142" s="152">
        <v>9</v>
      </c>
      <c r="I142" s="1"/>
      <c r="J142" s="153">
        <f t="shared" si="0"/>
        <v>0</v>
      </c>
      <c r="K142" s="150" t="s">
        <v>1</v>
      </c>
      <c r="L142" s="22"/>
      <c r="M142" s="154" t="s">
        <v>1</v>
      </c>
      <c r="N142" s="155" t="s">
        <v>40</v>
      </c>
      <c r="O142" s="49"/>
      <c r="P142" s="156">
        <f t="shared" si="1"/>
        <v>0</v>
      </c>
      <c r="Q142" s="156">
        <v>0</v>
      </c>
      <c r="R142" s="156">
        <f t="shared" si="2"/>
        <v>0</v>
      </c>
      <c r="S142" s="156">
        <v>0</v>
      </c>
      <c r="T142" s="157">
        <f t="shared" si="3"/>
        <v>0</v>
      </c>
      <c r="U142" s="21"/>
      <c r="V142" s="21"/>
      <c r="W142" s="21"/>
      <c r="X142" s="21"/>
      <c r="Y142" s="21"/>
      <c r="Z142" s="21"/>
      <c r="AA142" s="21"/>
      <c r="AB142" s="21"/>
      <c r="AC142" s="21"/>
      <c r="AD142" s="21"/>
      <c r="AE142" s="21"/>
      <c r="AR142" s="158" t="s">
        <v>403</v>
      </c>
      <c r="AT142" s="158" t="s">
        <v>160</v>
      </c>
      <c r="AU142" s="158" t="s">
        <v>84</v>
      </c>
      <c r="AY142" s="8" t="s">
        <v>158</v>
      </c>
      <c r="BE142" s="159">
        <f t="shared" si="4"/>
        <v>0</v>
      </c>
      <c r="BF142" s="159">
        <f t="shared" si="5"/>
        <v>0</v>
      </c>
      <c r="BG142" s="159">
        <f t="shared" si="6"/>
        <v>0</v>
      </c>
      <c r="BH142" s="159">
        <f t="shared" si="7"/>
        <v>0</v>
      </c>
      <c r="BI142" s="159">
        <f t="shared" si="8"/>
        <v>0</v>
      </c>
      <c r="BJ142" s="8" t="s">
        <v>80</v>
      </c>
      <c r="BK142" s="159">
        <f t="shared" si="9"/>
        <v>0</v>
      </c>
      <c r="BL142" s="8" t="s">
        <v>403</v>
      </c>
      <c r="BM142" s="158" t="s">
        <v>442</v>
      </c>
    </row>
    <row r="143" spans="1:65" s="25" customFormat="1" ht="16.5" customHeight="1">
      <c r="A143" s="21"/>
      <c r="B143" s="22"/>
      <c r="C143" s="148" t="s">
        <v>176</v>
      </c>
      <c r="D143" s="148" t="s">
        <v>160</v>
      </c>
      <c r="E143" s="149" t="s">
        <v>2161</v>
      </c>
      <c r="F143" s="150" t="s">
        <v>2162</v>
      </c>
      <c r="G143" s="151" t="s">
        <v>173</v>
      </c>
      <c r="H143" s="152">
        <v>2</v>
      </c>
      <c r="I143" s="1"/>
      <c r="J143" s="153">
        <f t="shared" si="0"/>
        <v>0</v>
      </c>
      <c r="K143" s="150" t="s">
        <v>1</v>
      </c>
      <c r="L143" s="22"/>
      <c r="M143" s="154" t="s">
        <v>1</v>
      </c>
      <c r="N143" s="155" t="s">
        <v>40</v>
      </c>
      <c r="O143" s="49"/>
      <c r="P143" s="156">
        <f t="shared" si="1"/>
        <v>0</v>
      </c>
      <c r="Q143" s="156">
        <v>0</v>
      </c>
      <c r="R143" s="156">
        <f t="shared" si="2"/>
        <v>0</v>
      </c>
      <c r="S143" s="156">
        <v>0</v>
      </c>
      <c r="T143" s="157">
        <f t="shared" si="3"/>
        <v>0</v>
      </c>
      <c r="U143" s="21"/>
      <c r="V143" s="21"/>
      <c r="W143" s="21"/>
      <c r="X143" s="21"/>
      <c r="Y143" s="21"/>
      <c r="Z143" s="21"/>
      <c r="AA143" s="21"/>
      <c r="AB143" s="21"/>
      <c r="AC143" s="21"/>
      <c r="AD143" s="21"/>
      <c r="AE143" s="21"/>
      <c r="AR143" s="158" t="s">
        <v>403</v>
      </c>
      <c r="AT143" s="158" t="s">
        <v>160</v>
      </c>
      <c r="AU143" s="158" t="s">
        <v>84</v>
      </c>
      <c r="AY143" s="8" t="s">
        <v>158</v>
      </c>
      <c r="BE143" s="159">
        <f t="shared" si="4"/>
        <v>0</v>
      </c>
      <c r="BF143" s="159">
        <f t="shared" si="5"/>
        <v>0</v>
      </c>
      <c r="BG143" s="159">
        <f t="shared" si="6"/>
        <v>0</v>
      </c>
      <c r="BH143" s="159">
        <f t="shared" si="7"/>
        <v>0</v>
      </c>
      <c r="BI143" s="159">
        <f t="shared" si="8"/>
        <v>0</v>
      </c>
      <c r="BJ143" s="8" t="s">
        <v>80</v>
      </c>
      <c r="BK143" s="159">
        <f t="shared" si="9"/>
        <v>0</v>
      </c>
      <c r="BL143" s="8" t="s">
        <v>403</v>
      </c>
      <c r="BM143" s="158" t="s">
        <v>456</v>
      </c>
    </row>
    <row r="144" spans="1:65" s="25" customFormat="1" ht="16.5" customHeight="1">
      <c r="A144" s="21"/>
      <c r="B144" s="22"/>
      <c r="C144" s="148" t="s">
        <v>262</v>
      </c>
      <c r="D144" s="148" t="s">
        <v>160</v>
      </c>
      <c r="E144" s="149" t="s">
        <v>2163</v>
      </c>
      <c r="F144" s="150" t="s">
        <v>2164</v>
      </c>
      <c r="G144" s="151" t="s">
        <v>173</v>
      </c>
      <c r="H144" s="152">
        <v>8</v>
      </c>
      <c r="I144" s="1"/>
      <c r="J144" s="153">
        <f t="shared" si="0"/>
        <v>0</v>
      </c>
      <c r="K144" s="150" t="s">
        <v>1</v>
      </c>
      <c r="L144" s="22"/>
      <c r="M144" s="154" t="s">
        <v>1</v>
      </c>
      <c r="N144" s="155" t="s">
        <v>40</v>
      </c>
      <c r="O144" s="49"/>
      <c r="P144" s="156">
        <f t="shared" si="1"/>
        <v>0</v>
      </c>
      <c r="Q144" s="156">
        <v>0</v>
      </c>
      <c r="R144" s="156">
        <f t="shared" si="2"/>
        <v>0</v>
      </c>
      <c r="S144" s="156">
        <v>0</v>
      </c>
      <c r="T144" s="157">
        <f t="shared" si="3"/>
        <v>0</v>
      </c>
      <c r="U144" s="21"/>
      <c r="V144" s="21"/>
      <c r="W144" s="21"/>
      <c r="X144" s="21"/>
      <c r="Y144" s="21"/>
      <c r="Z144" s="21"/>
      <c r="AA144" s="21"/>
      <c r="AB144" s="21"/>
      <c r="AC144" s="21"/>
      <c r="AD144" s="21"/>
      <c r="AE144" s="21"/>
      <c r="AR144" s="158" t="s">
        <v>403</v>
      </c>
      <c r="AT144" s="158" t="s">
        <v>160</v>
      </c>
      <c r="AU144" s="158" t="s">
        <v>84</v>
      </c>
      <c r="AY144" s="8" t="s">
        <v>158</v>
      </c>
      <c r="BE144" s="159">
        <f t="shared" si="4"/>
        <v>0</v>
      </c>
      <c r="BF144" s="159">
        <f t="shared" si="5"/>
        <v>0</v>
      </c>
      <c r="BG144" s="159">
        <f t="shared" si="6"/>
        <v>0</v>
      </c>
      <c r="BH144" s="159">
        <f t="shared" si="7"/>
        <v>0</v>
      </c>
      <c r="BI144" s="159">
        <f t="shared" si="8"/>
        <v>0</v>
      </c>
      <c r="BJ144" s="8" t="s">
        <v>80</v>
      </c>
      <c r="BK144" s="159">
        <f t="shared" si="9"/>
        <v>0</v>
      </c>
      <c r="BL144" s="8" t="s">
        <v>403</v>
      </c>
      <c r="BM144" s="158" t="s">
        <v>501</v>
      </c>
    </row>
    <row r="145" spans="1:65" s="25" customFormat="1" ht="16.5" customHeight="1">
      <c r="A145" s="21"/>
      <c r="B145" s="22"/>
      <c r="C145" s="148" t="s">
        <v>301</v>
      </c>
      <c r="D145" s="148" t="s">
        <v>160</v>
      </c>
      <c r="E145" s="149" t="s">
        <v>2165</v>
      </c>
      <c r="F145" s="150" t="s">
        <v>2166</v>
      </c>
      <c r="G145" s="151" t="s">
        <v>173</v>
      </c>
      <c r="H145" s="152">
        <v>61</v>
      </c>
      <c r="I145" s="1"/>
      <c r="J145" s="153">
        <f t="shared" si="0"/>
        <v>0</v>
      </c>
      <c r="K145" s="150" t="s">
        <v>1</v>
      </c>
      <c r="L145" s="22"/>
      <c r="M145" s="154" t="s">
        <v>1</v>
      </c>
      <c r="N145" s="155" t="s">
        <v>40</v>
      </c>
      <c r="O145" s="49"/>
      <c r="P145" s="156">
        <f t="shared" si="1"/>
        <v>0</v>
      </c>
      <c r="Q145" s="156">
        <v>0</v>
      </c>
      <c r="R145" s="156">
        <f t="shared" si="2"/>
        <v>0</v>
      </c>
      <c r="S145" s="156">
        <v>0</v>
      </c>
      <c r="T145" s="157">
        <f t="shared" si="3"/>
        <v>0</v>
      </c>
      <c r="U145" s="21"/>
      <c r="V145" s="21"/>
      <c r="W145" s="21"/>
      <c r="X145" s="21"/>
      <c r="Y145" s="21"/>
      <c r="Z145" s="21"/>
      <c r="AA145" s="21"/>
      <c r="AB145" s="21"/>
      <c r="AC145" s="21"/>
      <c r="AD145" s="21"/>
      <c r="AE145" s="21"/>
      <c r="AR145" s="158" t="s">
        <v>403</v>
      </c>
      <c r="AT145" s="158" t="s">
        <v>160</v>
      </c>
      <c r="AU145" s="158" t="s">
        <v>84</v>
      </c>
      <c r="AY145" s="8" t="s">
        <v>158</v>
      </c>
      <c r="BE145" s="159">
        <f t="shared" si="4"/>
        <v>0</v>
      </c>
      <c r="BF145" s="159">
        <f t="shared" si="5"/>
        <v>0</v>
      </c>
      <c r="BG145" s="159">
        <f t="shared" si="6"/>
        <v>0</v>
      </c>
      <c r="BH145" s="159">
        <f t="shared" si="7"/>
        <v>0</v>
      </c>
      <c r="BI145" s="159">
        <f t="shared" si="8"/>
        <v>0</v>
      </c>
      <c r="BJ145" s="8" t="s">
        <v>80</v>
      </c>
      <c r="BK145" s="159">
        <f t="shared" si="9"/>
        <v>0</v>
      </c>
      <c r="BL145" s="8" t="s">
        <v>403</v>
      </c>
      <c r="BM145" s="158" t="s">
        <v>509</v>
      </c>
    </row>
    <row r="146" spans="1:65" s="25" customFormat="1" ht="16.5" customHeight="1">
      <c r="A146" s="21"/>
      <c r="B146" s="22"/>
      <c r="C146" s="148" t="s">
        <v>8</v>
      </c>
      <c r="D146" s="148" t="s">
        <v>160</v>
      </c>
      <c r="E146" s="149" t="s">
        <v>2167</v>
      </c>
      <c r="F146" s="150" t="s">
        <v>2168</v>
      </c>
      <c r="G146" s="151" t="s">
        <v>173</v>
      </c>
      <c r="H146" s="152">
        <v>9</v>
      </c>
      <c r="I146" s="1"/>
      <c r="J146" s="153">
        <f t="shared" si="0"/>
        <v>0</v>
      </c>
      <c r="K146" s="150" t="s">
        <v>1</v>
      </c>
      <c r="L146" s="22"/>
      <c r="M146" s="154" t="s">
        <v>1</v>
      </c>
      <c r="N146" s="155" t="s">
        <v>40</v>
      </c>
      <c r="O146" s="49"/>
      <c r="P146" s="156">
        <f t="shared" si="1"/>
        <v>0</v>
      </c>
      <c r="Q146" s="156">
        <v>0</v>
      </c>
      <c r="R146" s="156">
        <f t="shared" si="2"/>
        <v>0</v>
      </c>
      <c r="S146" s="156">
        <v>0</v>
      </c>
      <c r="T146" s="157">
        <f t="shared" si="3"/>
        <v>0</v>
      </c>
      <c r="U146" s="21"/>
      <c r="V146" s="21"/>
      <c r="W146" s="21"/>
      <c r="X146" s="21"/>
      <c r="Y146" s="21"/>
      <c r="Z146" s="21"/>
      <c r="AA146" s="21"/>
      <c r="AB146" s="21"/>
      <c r="AC146" s="21"/>
      <c r="AD146" s="21"/>
      <c r="AE146" s="21"/>
      <c r="AR146" s="158" t="s">
        <v>403</v>
      </c>
      <c r="AT146" s="158" t="s">
        <v>160</v>
      </c>
      <c r="AU146" s="158" t="s">
        <v>84</v>
      </c>
      <c r="AY146" s="8" t="s">
        <v>158</v>
      </c>
      <c r="BE146" s="159">
        <f t="shared" si="4"/>
        <v>0</v>
      </c>
      <c r="BF146" s="159">
        <f t="shared" si="5"/>
        <v>0</v>
      </c>
      <c r="BG146" s="159">
        <f t="shared" si="6"/>
        <v>0</v>
      </c>
      <c r="BH146" s="159">
        <f t="shared" si="7"/>
        <v>0</v>
      </c>
      <c r="BI146" s="159">
        <f t="shared" si="8"/>
        <v>0</v>
      </c>
      <c r="BJ146" s="8" t="s">
        <v>80</v>
      </c>
      <c r="BK146" s="159">
        <f t="shared" si="9"/>
        <v>0</v>
      </c>
      <c r="BL146" s="8" t="s">
        <v>403</v>
      </c>
      <c r="BM146" s="158" t="s">
        <v>519</v>
      </c>
    </row>
    <row r="147" spans="1:65" s="25" customFormat="1" ht="24.2" customHeight="1">
      <c r="A147" s="21"/>
      <c r="B147" s="22"/>
      <c r="C147" s="148" t="s">
        <v>403</v>
      </c>
      <c r="D147" s="148" t="s">
        <v>160</v>
      </c>
      <c r="E147" s="149" t="s">
        <v>2112</v>
      </c>
      <c r="F147" s="150" t="s">
        <v>2169</v>
      </c>
      <c r="G147" s="151" t="s">
        <v>2051</v>
      </c>
      <c r="H147" s="152">
        <v>1</v>
      </c>
      <c r="I147" s="1"/>
      <c r="J147" s="153">
        <f t="shared" si="0"/>
        <v>0</v>
      </c>
      <c r="K147" s="150" t="s">
        <v>1</v>
      </c>
      <c r="L147" s="22"/>
      <c r="M147" s="154" t="s">
        <v>1</v>
      </c>
      <c r="N147" s="155" t="s">
        <v>40</v>
      </c>
      <c r="O147" s="49"/>
      <c r="P147" s="156">
        <f t="shared" si="1"/>
        <v>0</v>
      </c>
      <c r="Q147" s="156">
        <v>0</v>
      </c>
      <c r="R147" s="156">
        <f t="shared" si="2"/>
        <v>0</v>
      </c>
      <c r="S147" s="156">
        <v>0</v>
      </c>
      <c r="T147" s="157">
        <f t="shared" si="3"/>
        <v>0</v>
      </c>
      <c r="U147" s="21"/>
      <c r="V147" s="21"/>
      <c r="W147" s="21"/>
      <c r="X147" s="21"/>
      <c r="Y147" s="21"/>
      <c r="Z147" s="21"/>
      <c r="AA147" s="21"/>
      <c r="AB147" s="21"/>
      <c r="AC147" s="21"/>
      <c r="AD147" s="21"/>
      <c r="AE147" s="21"/>
      <c r="AR147" s="158" t="s">
        <v>403</v>
      </c>
      <c r="AT147" s="158" t="s">
        <v>160</v>
      </c>
      <c r="AU147" s="158" t="s">
        <v>84</v>
      </c>
      <c r="AY147" s="8" t="s">
        <v>158</v>
      </c>
      <c r="BE147" s="159">
        <f t="shared" si="4"/>
        <v>0</v>
      </c>
      <c r="BF147" s="159">
        <f t="shared" si="5"/>
        <v>0</v>
      </c>
      <c r="BG147" s="159">
        <f t="shared" si="6"/>
        <v>0</v>
      </c>
      <c r="BH147" s="159">
        <f t="shared" si="7"/>
        <v>0</v>
      </c>
      <c r="BI147" s="159">
        <f t="shared" si="8"/>
        <v>0</v>
      </c>
      <c r="BJ147" s="8" t="s">
        <v>80</v>
      </c>
      <c r="BK147" s="159">
        <f t="shared" si="9"/>
        <v>0</v>
      </c>
      <c r="BL147" s="8" t="s">
        <v>403</v>
      </c>
      <c r="BM147" s="158" t="s">
        <v>527</v>
      </c>
    </row>
    <row r="148" spans="1:65" s="25" customFormat="1" ht="24.2" customHeight="1">
      <c r="A148" s="21"/>
      <c r="B148" s="22"/>
      <c r="C148" s="148" t="s">
        <v>408</v>
      </c>
      <c r="D148" s="148" t="s">
        <v>160</v>
      </c>
      <c r="E148" s="149" t="s">
        <v>2115</v>
      </c>
      <c r="F148" s="150" t="s">
        <v>2170</v>
      </c>
      <c r="G148" s="151" t="s">
        <v>2051</v>
      </c>
      <c r="H148" s="152">
        <v>1</v>
      </c>
      <c r="I148" s="1"/>
      <c r="J148" s="153">
        <f t="shared" si="0"/>
        <v>0</v>
      </c>
      <c r="K148" s="150" t="s">
        <v>1</v>
      </c>
      <c r="L148" s="22"/>
      <c r="M148" s="204" t="s">
        <v>1</v>
      </c>
      <c r="N148" s="205" t="s">
        <v>40</v>
      </c>
      <c r="O148" s="206"/>
      <c r="P148" s="207">
        <f t="shared" si="1"/>
        <v>0</v>
      </c>
      <c r="Q148" s="207">
        <v>0</v>
      </c>
      <c r="R148" s="207">
        <f t="shared" si="2"/>
        <v>0</v>
      </c>
      <c r="S148" s="207">
        <v>0</v>
      </c>
      <c r="T148" s="208">
        <f t="shared" si="3"/>
        <v>0</v>
      </c>
      <c r="U148" s="21"/>
      <c r="V148" s="21"/>
      <c r="W148" s="21"/>
      <c r="X148" s="21"/>
      <c r="Y148" s="21"/>
      <c r="Z148" s="21"/>
      <c r="AA148" s="21"/>
      <c r="AB148" s="21"/>
      <c r="AC148" s="21"/>
      <c r="AD148" s="21"/>
      <c r="AE148" s="21"/>
      <c r="AR148" s="158" t="s">
        <v>403</v>
      </c>
      <c r="AT148" s="158" t="s">
        <v>160</v>
      </c>
      <c r="AU148" s="158" t="s">
        <v>84</v>
      </c>
      <c r="AY148" s="8" t="s">
        <v>158</v>
      </c>
      <c r="BE148" s="159">
        <f t="shared" si="4"/>
        <v>0</v>
      </c>
      <c r="BF148" s="159">
        <f t="shared" si="5"/>
        <v>0</v>
      </c>
      <c r="BG148" s="159">
        <f t="shared" si="6"/>
        <v>0</v>
      </c>
      <c r="BH148" s="159">
        <f t="shared" si="7"/>
        <v>0</v>
      </c>
      <c r="BI148" s="159">
        <f t="shared" si="8"/>
        <v>0</v>
      </c>
      <c r="BJ148" s="8" t="s">
        <v>80</v>
      </c>
      <c r="BK148" s="159">
        <f t="shared" si="9"/>
        <v>0</v>
      </c>
      <c r="BL148" s="8" t="s">
        <v>403</v>
      </c>
      <c r="BM148" s="158" t="s">
        <v>536</v>
      </c>
    </row>
    <row r="149" spans="1:65" s="25" customFormat="1" ht="6.95" customHeight="1">
      <c r="A149" s="21"/>
      <c r="B149" s="37"/>
      <c r="C149" s="38"/>
      <c r="D149" s="38"/>
      <c r="E149" s="38"/>
      <c r="F149" s="38"/>
      <c r="G149" s="38"/>
      <c r="H149" s="38"/>
      <c r="I149" s="38"/>
      <c r="J149" s="38"/>
      <c r="K149" s="38"/>
      <c r="L149" s="22"/>
      <c r="M149" s="21"/>
      <c r="O149" s="21"/>
      <c r="P149" s="21"/>
      <c r="Q149" s="21"/>
      <c r="R149" s="21"/>
      <c r="S149" s="21"/>
      <c r="T149" s="21"/>
      <c r="U149" s="21"/>
      <c r="V149" s="21"/>
      <c r="W149" s="21"/>
      <c r="X149" s="21"/>
      <c r="Y149" s="21"/>
      <c r="Z149" s="21"/>
      <c r="AA149" s="21"/>
      <c r="AB149" s="21"/>
      <c r="AC149" s="21"/>
      <c r="AD149" s="21"/>
      <c r="AE149" s="21"/>
    </row>
  </sheetData>
  <sheetProtection password="C03B" sheet="1" objects="1" scenarios="1"/>
  <autoFilter ref="C122:K148"/>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22</vt:i4>
      </vt:variant>
    </vt:vector>
  </HeadingPairs>
  <TitlesOfParts>
    <vt:vector size="33" baseType="lpstr">
      <vt:lpstr>Rekapitulace stavby</vt:lpstr>
      <vt:lpstr>1 - Stavební část</vt:lpstr>
      <vt:lpstr>2 - Ústřední vytápění</vt:lpstr>
      <vt:lpstr>3 - Vzduchotechnika</vt:lpstr>
      <vt:lpstr>4 - Zdravotní technika</vt:lpstr>
      <vt:lpstr>01 - Silnoproudé elektroi...</vt:lpstr>
      <vt:lpstr>02 - Světelné instalace</vt:lpstr>
      <vt:lpstr>03 - Slaboproudé instalace</vt:lpstr>
      <vt:lpstr>04 - Signalizace požáru</vt:lpstr>
      <vt:lpstr>05 - Ostatní náklady</vt:lpstr>
      <vt:lpstr>6 - Vedlejší a ostatní ná...</vt:lpstr>
      <vt:lpstr>'01 - Silnoproudé elektroi...'!Názvy_tisku</vt:lpstr>
      <vt:lpstr>'02 - Světelné instalace'!Názvy_tisku</vt:lpstr>
      <vt:lpstr>'03 - Slaboproudé instalace'!Názvy_tisku</vt:lpstr>
      <vt:lpstr>'04 - Signalizace požáru'!Názvy_tisku</vt:lpstr>
      <vt:lpstr>'05 - Ostatní náklady'!Názvy_tisku</vt:lpstr>
      <vt:lpstr>'1 - Stavební část'!Názvy_tisku</vt:lpstr>
      <vt:lpstr>'2 - Ústřední vytápění'!Názvy_tisku</vt:lpstr>
      <vt:lpstr>'3 - Vzduchotechnika'!Názvy_tisku</vt:lpstr>
      <vt:lpstr>'4 - Zdravotní technika'!Názvy_tisku</vt:lpstr>
      <vt:lpstr>'6 - Vedlejší a ostatní ná...'!Názvy_tisku</vt:lpstr>
      <vt:lpstr>'Rekapitulace stavby'!Názvy_tisku</vt:lpstr>
      <vt:lpstr>'01 - Silnoproudé elektroi...'!Oblast_tisku</vt:lpstr>
      <vt:lpstr>'02 - Světelné instalace'!Oblast_tisku</vt:lpstr>
      <vt:lpstr>'03 - Slaboproudé instalace'!Oblast_tisku</vt:lpstr>
      <vt:lpstr>'04 - Signalizace požáru'!Oblast_tisku</vt:lpstr>
      <vt:lpstr>'05 - Ostatní náklady'!Oblast_tisku</vt:lpstr>
      <vt:lpstr>'1 - Stavební část'!Oblast_tisku</vt:lpstr>
      <vt:lpstr>'2 - Ústřední vytápění'!Oblast_tisku</vt:lpstr>
      <vt:lpstr>'3 - Vzduchotechnika'!Oblast_tisku</vt:lpstr>
      <vt:lpstr>'4 - Zdravotní technika'!Oblast_tisku</vt:lpstr>
      <vt:lpstr>'6 - Vedlejší a ostatní ná...'!Oblast_tisku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P599\eva</dc:creator>
  <cp:lastModifiedBy>Anne-Marie</cp:lastModifiedBy>
  <dcterms:created xsi:type="dcterms:W3CDTF">2022-03-31T07:42:24Z</dcterms:created>
  <dcterms:modified xsi:type="dcterms:W3CDTF">2022-03-31T12:27:47Z</dcterms:modified>
</cp:coreProperties>
</file>